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icrosoft-my.sharepoint.com/personal/carlk_microsoft_com/Documents/"/>
    </mc:Choice>
  </mc:AlternateContent>
  <bookViews>
    <workbookView xWindow="0" yWindow="0" windowWidth="15210" windowHeight="8730"/>
  </bookViews>
  <sheets>
    <sheet name="2D" sheetId="1" r:id="rId1"/>
    <sheet name="3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76" i="1"/>
  <c r="C47" i="1" l="1"/>
  <c r="D47" i="1"/>
  <c r="C46" i="1"/>
  <c r="D46" i="1"/>
  <c r="D203" i="2" l="1"/>
  <c r="C202" i="2"/>
  <c r="B201" i="2"/>
  <c r="E165" i="2"/>
  <c r="E163" i="2"/>
  <c r="D123" i="2"/>
  <c r="D127" i="2" s="1"/>
  <c r="D82" i="2"/>
  <c r="B87" i="2" s="1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D42" i="2"/>
  <c r="B45" i="2" s="1"/>
  <c r="D111" i="1"/>
  <c r="C110" i="1"/>
  <c r="C128" i="2" l="1"/>
  <c r="C127" i="2"/>
  <c r="D128" i="2"/>
  <c r="B85" i="2"/>
  <c r="D85" i="2"/>
  <c r="D87" i="2"/>
  <c r="C45" i="2"/>
  <c r="B67" i="2" s="1"/>
  <c r="B59" i="2"/>
  <c r="B63" i="2"/>
  <c r="B53" i="2"/>
  <c r="B55" i="2"/>
  <c r="B56" i="2"/>
  <c r="B46" i="2"/>
  <c r="C46" i="2"/>
  <c r="B57" i="2" l="1"/>
  <c r="B54" i="2"/>
  <c r="B61" i="2"/>
  <c r="D101" i="2" s="1"/>
  <c r="B68" i="2"/>
  <c r="B64" i="2"/>
  <c r="B60" i="2"/>
  <c r="C68" i="2"/>
  <c r="B108" i="2" s="1"/>
  <c r="C64" i="2"/>
  <c r="C60" i="2"/>
  <c r="C67" i="2"/>
  <c r="E107" i="2" s="1"/>
  <c r="C63" i="2"/>
  <c r="D103" i="2" s="1"/>
  <c r="C59" i="2"/>
  <c r="C99" i="2" s="1"/>
  <c r="C66" i="2"/>
  <c r="C62" i="2"/>
  <c r="C58" i="2"/>
  <c r="C65" i="2"/>
  <c r="C61" i="2"/>
  <c r="B66" i="2"/>
  <c r="B62" i="2"/>
  <c r="B58" i="2"/>
  <c r="D98" i="2" s="1"/>
  <c r="B52" i="2"/>
  <c r="D92" i="2" s="1"/>
  <c r="B65" i="2"/>
  <c r="C54" i="2"/>
  <c r="C56" i="2"/>
  <c r="C96" i="2" s="1"/>
  <c r="C57" i="2"/>
  <c r="C53" i="2"/>
  <c r="B93" i="2" s="1"/>
  <c r="C55" i="2"/>
  <c r="C95" i="2" s="1"/>
  <c r="C52" i="2"/>
  <c r="C56" i="1"/>
  <c r="C54" i="1" l="1"/>
  <c r="B56" i="1"/>
  <c r="B55" i="1"/>
  <c r="B54" i="1"/>
  <c r="B53" i="1"/>
  <c r="B52" i="1"/>
  <c r="B51" i="1"/>
  <c r="C55" i="1"/>
  <c r="C51" i="1"/>
  <c r="C52" i="1"/>
  <c r="C53" i="1"/>
  <c r="B101" i="2"/>
  <c r="B102" i="2"/>
  <c r="B97" i="2"/>
  <c r="D105" i="2"/>
  <c r="B95" i="2"/>
  <c r="D102" i="2"/>
  <c r="B103" i="2"/>
  <c r="B100" i="2"/>
  <c r="B96" i="2"/>
  <c r="C107" i="2"/>
  <c r="D97" i="2"/>
  <c r="D96" i="2"/>
  <c r="B106" i="2"/>
  <c r="D95" i="2"/>
  <c r="D107" i="2"/>
  <c r="D108" i="2"/>
  <c r="E96" i="2"/>
  <c r="C93" i="2"/>
  <c r="C92" i="2"/>
  <c r="E92" i="2"/>
  <c r="B92" i="2"/>
  <c r="E133" i="2" s="1"/>
  <c r="C103" i="2"/>
  <c r="E94" i="2"/>
  <c r="C94" i="2"/>
  <c r="E103" i="2"/>
  <c r="C97" i="2"/>
  <c r="E97" i="2"/>
  <c r="E93" i="2"/>
  <c r="E100" i="2"/>
  <c r="C100" i="2"/>
  <c r="B107" i="2"/>
  <c r="D99" i="2"/>
  <c r="E99" i="2"/>
  <c r="B99" i="2"/>
  <c r="E105" i="2"/>
  <c r="C105" i="2"/>
  <c r="E102" i="2"/>
  <c r="C102" i="2"/>
  <c r="E104" i="2"/>
  <c r="C104" i="2"/>
  <c r="B94" i="2"/>
  <c r="D100" i="2"/>
  <c r="D93" i="2"/>
  <c r="C98" i="2"/>
  <c r="E98" i="2"/>
  <c r="C106" i="2"/>
  <c r="E106" i="2"/>
  <c r="C108" i="2"/>
  <c r="E108" i="2"/>
  <c r="D106" i="2"/>
  <c r="B105" i="2"/>
  <c r="B98" i="2"/>
  <c r="E95" i="2"/>
  <c r="D94" i="2"/>
  <c r="E101" i="2"/>
  <c r="C101" i="2"/>
  <c r="C142" i="2" s="1"/>
  <c r="D104" i="2"/>
  <c r="B104" i="2"/>
  <c r="B142" i="2"/>
  <c r="E142" i="2"/>
  <c r="D83" i="1" l="1"/>
  <c r="B83" i="1"/>
  <c r="C83" i="1"/>
  <c r="C84" i="1"/>
  <c r="D84" i="1"/>
  <c r="B84" i="1"/>
  <c r="B85" i="1"/>
  <c r="C85" i="1"/>
  <c r="D85" i="1"/>
  <c r="C81" i="1"/>
  <c r="B81" i="1"/>
  <c r="D81" i="1"/>
  <c r="C82" i="1"/>
  <c r="D82" i="1"/>
  <c r="B82" i="1"/>
  <c r="C86" i="1"/>
  <c r="B86" i="1"/>
  <c r="D86" i="1"/>
  <c r="D138" i="2"/>
  <c r="C136" i="2"/>
  <c r="B144" i="2"/>
  <c r="E139" i="2"/>
  <c r="B141" i="2"/>
  <c r="D134" i="2"/>
  <c r="E143" i="2"/>
  <c r="B136" i="2"/>
  <c r="E137" i="2"/>
  <c r="E144" i="2"/>
  <c r="B133" i="2"/>
  <c r="B137" i="2"/>
  <c r="B140" i="2"/>
  <c r="D137" i="2"/>
  <c r="B134" i="2"/>
  <c r="C139" i="2"/>
  <c r="E141" i="2"/>
  <c r="D136" i="2"/>
  <c r="C138" i="2"/>
  <c r="E136" i="2"/>
  <c r="B149" i="2"/>
  <c r="E135" i="2"/>
  <c r="B139" i="2"/>
  <c r="C145" i="2"/>
  <c r="D144" i="2"/>
  <c r="C134" i="2"/>
  <c r="D139" i="2"/>
  <c r="E134" i="2"/>
  <c r="B146" i="2"/>
  <c r="B143" i="2"/>
  <c r="C137" i="2"/>
  <c r="B148" i="2"/>
  <c r="C141" i="2"/>
  <c r="C148" i="2"/>
  <c r="D148" i="2"/>
  <c r="E148" i="2"/>
  <c r="D141" i="2"/>
  <c r="D133" i="2"/>
  <c r="C140" i="2"/>
  <c r="C147" i="2"/>
  <c r="C133" i="2"/>
  <c r="D145" i="2"/>
  <c r="B138" i="2"/>
  <c r="C146" i="2"/>
  <c r="D140" i="2"/>
  <c r="E146" i="2"/>
  <c r="E140" i="2"/>
  <c r="D147" i="2"/>
  <c r="D149" i="2"/>
  <c r="E138" i="2"/>
  <c r="E145" i="2"/>
  <c r="E147" i="2"/>
  <c r="C149" i="2"/>
  <c r="D135" i="2"/>
  <c r="B147" i="2"/>
  <c r="C135" i="2"/>
  <c r="D146" i="2"/>
  <c r="B145" i="2"/>
  <c r="C143" i="2"/>
  <c r="E149" i="2"/>
  <c r="B135" i="2"/>
  <c r="D143" i="2"/>
  <c r="C144" i="2"/>
  <c r="D142" i="2"/>
  <c r="E179" i="2" s="1"/>
  <c r="C117" i="1" l="1"/>
  <c r="B117" i="1"/>
  <c r="B116" i="1"/>
  <c r="C116" i="1"/>
  <c r="C115" i="1"/>
  <c r="B115" i="1"/>
  <c r="C119" i="1"/>
  <c r="B119" i="1"/>
  <c r="C120" i="1"/>
  <c r="B120" i="1"/>
  <c r="B118" i="1"/>
  <c r="C118" i="1"/>
  <c r="E173" i="2"/>
  <c r="B176" i="2"/>
  <c r="C174" i="2"/>
  <c r="B173" i="2"/>
  <c r="C173" i="2"/>
  <c r="D173" i="2"/>
  <c r="E178" i="2"/>
  <c r="E171" i="2"/>
  <c r="B185" i="2"/>
  <c r="C185" i="2"/>
  <c r="D174" i="2"/>
  <c r="C178" i="2"/>
  <c r="D185" i="2"/>
  <c r="B174" i="2"/>
  <c r="B178" i="2"/>
  <c r="E181" i="2"/>
  <c r="D177" i="2"/>
  <c r="D176" i="2"/>
  <c r="E174" i="2"/>
  <c r="C176" i="2"/>
  <c r="D178" i="2"/>
  <c r="E185" i="2"/>
  <c r="D171" i="2"/>
  <c r="B183" i="2"/>
  <c r="E184" i="2"/>
  <c r="C171" i="2"/>
  <c r="E176" i="2"/>
  <c r="B170" i="2"/>
  <c r="B171" i="2"/>
  <c r="C183" i="2"/>
  <c r="C177" i="2"/>
  <c r="B177" i="2"/>
  <c r="C182" i="2"/>
  <c r="D183" i="2"/>
  <c r="E177" i="2"/>
  <c r="E183" i="2"/>
  <c r="D182" i="2"/>
  <c r="C179" i="2"/>
  <c r="C170" i="2"/>
  <c r="B179" i="2"/>
  <c r="D170" i="2"/>
  <c r="E182" i="2"/>
  <c r="E170" i="2"/>
  <c r="B184" i="2"/>
  <c r="B182" i="2"/>
  <c r="B186" i="2"/>
  <c r="B172" i="2"/>
  <c r="D180" i="2"/>
  <c r="B175" i="2"/>
  <c r="C180" i="2"/>
  <c r="B181" i="2"/>
  <c r="E180" i="2"/>
  <c r="E172" i="2"/>
  <c r="C181" i="2"/>
  <c r="D179" i="2"/>
  <c r="B180" i="2"/>
  <c r="E186" i="2"/>
  <c r="D186" i="2"/>
  <c r="C172" i="2"/>
  <c r="C186" i="2"/>
  <c r="D172" i="2"/>
  <c r="E175" i="2"/>
  <c r="C175" i="2"/>
  <c r="C184" i="2"/>
  <c r="D181" i="2"/>
  <c r="D175" i="2"/>
  <c r="D184" i="2"/>
  <c r="B223" i="2" l="1"/>
  <c r="B211" i="2"/>
  <c r="C211" i="2"/>
  <c r="D211" i="2"/>
  <c r="B214" i="2"/>
  <c r="E211" i="2"/>
  <c r="E214" i="2"/>
  <c r="E216" i="2"/>
  <c r="D212" i="2"/>
  <c r="C209" i="2"/>
  <c r="B212" i="2"/>
  <c r="E212" i="2"/>
  <c r="E223" i="2"/>
  <c r="C212" i="2"/>
  <c r="D223" i="2"/>
  <c r="B215" i="2"/>
  <c r="D216" i="2"/>
  <c r="D209" i="2"/>
  <c r="B216" i="2"/>
  <c r="B209" i="2"/>
  <c r="D214" i="2"/>
  <c r="E209" i="2"/>
  <c r="C223" i="2"/>
  <c r="D215" i="2"/>
  <c r="D208" i="2"/>
  <c r="C221" i="2"/>
  <c r="C215" i="2"/>
  <c r="C214" i="2"/>
  <c r="C216" i="2"/>
  <c r="E215" i="2"/>
  <c r="E221" i="2"/>
  <c r="D221" i="2"/>
  <c r="B218" i="2"/>
  <c r="E208" i="2"/>
  <c r="B221" i="2"/>
  <c r="E220" i="2"/>
  <c r="C217" i="2"/>
  <c r="B220" i="2"/>
  <c r="D220" i="2"/>
  <c r="B208" i="2"/>
  <c r="C220" i="2"/>
  <c r="C208" i="2"/>
  <c r="E218" i="2"/>
  <c r="C210" i="2"/>
  <c r="D217" i="2"/>
  <c r="C218" i="2"/>
  <c r="E217" i="2"/>
  <c r="D218" i="2"/>
  <c r="B217" i="2"/>
  <c r="B224" i="2"/>
  <c r="B213" i="2"/>
  <c r="B219" i="2"/>
  <c r="B222" i="2"/>
  <c r="E210" i="2"/>
  <c r="B210" i="2"/>
  <c r="D210" i="2"/>
  <c r="C224" i="2"/>
  <c r="D224" i="2"/>
  <c r="E213" i="2"/>
  <c r="E224" i="2"/>
  <c r="C222" i="2"/>
  <c r="E222" i="2"/>
  <c r="D222" i="2"/>
  <c r="C213" i="2"/>
  <c r="C219" i="2"/>
  <c r="E219" i="2"/>
  <c r="D213" i="2"/>
  <c r="D219" i="2"/>
  <c r="E246" i="2" l="1"/>
  <c r="E266" i="2" s="1"/>
  <c r="D246" i="2"/>
  <c r="B246" i="2"/>
  <c r="C247" i="2"/>
  <c r="C246" i="2"/>
  <c r="C266" i="2" s="1"/>
  <c r="D247" i="2"/>
  <c r="B247" i="2"/>
  <c r="E247" i="2"/>
  <c r="E267" i="2" s="1"/>
  <c r="B244" i="2"/>
  <c r="C249" i="2"/>
  <c r="B251" i="2"/>
  <c r="D258" i="2"/>
  <c r="C244" i="2"/>
  <c r="E250" i="2"/>
  <c r="E270" i="2" s="1"/>
  <c r="E244" i="2"/>
  <c r="E264" i="2" s="1"/>
  <c r="C251" i="2"/>
  <c r="E251" i="2"/>
  <c r="E271" i="2" s="1"/>
  <c r="B250" i="2"/>
  <c r="D244" i="2"/>
  <c r="B256" i="2"/>
  <c r="B258" i="2"/>
  <c r="C243" i="2"/>
  <c r="C250" i="2"/>
  <c r="D250" i="2"/>
  <c r="C258" i="2"/>
  <c r="E258" i="2"/>
  <c r="E278" i="2" s="1"/>
  <c r="B255" i="2"/>
  <c r="D251" i="2"/>
  <c r="E249" i="2"/>
  <c r="E269" i="2" s="1"/>
  <c r="E256" i="2"/>
  <c r="E276" i="2" s="1"/>
  <c r="E255" i="2"/>
  <c r="E275" i="2" s="1"/>
  <c r="B249" i="2"/>
  <c r="D249" i="2"/>
  <c r="E252" i="2"/>
  <c r="E272" i="2" s="1"/>
  <c r="E243" i="2"/>
  <c r="E263" i="2" s="1"/>
  <c r="C256" i="2"/>
  <c r="D243" i="2"/>
  <c r="C255" i="2"/>
  <c r="D255" i="2"/>
  <c r="D256" i="2"/>
  <c r="B243" i="2"/>
  <c r="E253" i="2"/>
  <c r="E273" i="2" s="1"/>
  <c r="B252" i="2"/>
  <c r="B253" i="2"/>
  <c r="C253" i="2"/>
  <c r="D253" i="2"/>
  <c r="C252" i="2"/>
  <c r="D252" i="2"/>
  <c r="C259" i="2"/>
  <c r="C245" i="2"/>
  <c r="B254" i="2"/>
  <c r="D245" i="2"/>
  <c r="E245" i="2"/>
  <c r="E265" i="2" s="1"/>
  <c r="B245" i="2"/>
  <c r="C254" i="2"/>
  <c r="D254" i="2"/>
  <c r="D248" i="2"/>
  <c r="B248" i="2"/>
  <c r="E248" i="2"/>
  <c r="E268" i="2" s="1"/>
  <c r="D257" i="2"/>
  <c r="E254" i="2"/>
  <c r="E274" i="2" s="1"/>
  <c r="B257" i="2"/>
  <c r="E257" i="2"/>
  <c r="E277" i="2" s="1"/>
  <c r="D259" i="2"/>
  <c r="E259" i="2"/>
  <c r="E279" i="2" s="1"/>
  <c r="C257" i="2"/>
  <c r="B259" i="2"/>
  <c r="C248" i="2"/>
  <c r="C304" i="2" l="1"/>
  <c r="C338" i="2" s="1"/>
  <c r="B304" i="2"/>
  <c r="B338" i="2" s="1"/>
  <c r="B306" i="2"/>
  <c r="B340" i="2" s="1"/>
  <c r="C306" i="2"/>
  <c r="C340" i="2" s="1"/>
  <c r="C305" i="2"/>
  <c r="C339" i="2" s="1"/>
  <c r="B305" i="2"/>
  <c r="B339" i="2" s="1"/>
  <c r="C302" i="2"/>
  <c r="C336" i="2" s="1"/>
  <c r="B302" i="2"/>
  <c r="B336" i="2" s="1"/>
  <c r="B299" i="2"/>
  <c r="B333" i="2" s="1"/>
  <c r="C299" i="2"/>
  <c r="C333" i="2" s="1"/>
  <c r="C303" i="2"/>
  <c r="C337" i="2" s="1"/>
  <c r="B303" i="2"/>
  <c r="B337" i="2" s="1"/>
  <c r="C297" i="2"/>
  <c r="C331" i="2" s="1"/>
  <c r="B297" i="2"/>
  <c r="B331" i="2" s="1"/>
  <c r="C295" i="2"/>
  <c r="C329" i="2" s="1"/>
  <c r="B295" i="2"/>
  <c r="B329" i="2" s="1"/>
  <c r="B292" i="2"/>
  <c r="B326" i="2" s="1"/>
  <c r="C292" i="2"/>
  <c r="C326" i="2" s="1"/>
  <c r="C300" i="2"/>
  <c r="C334" i="2" s="1"/>
  <c r="B300" i="2"/>
  <c r="B334" i="2" s="1"/>
  <c r="B307" i="2"/>
  <c r="B341" i="2" s="1"/>
  <c r="C307" i="2"/>
  <c r="C341" i="2" s="1"/>
  <c r="C298" i="2"/>
  <c r="C332" i="2" s="1"/>
  <c r="B298" i="2"/>
  <c r="B332" i="2" s="1"/>
  <c r="B291" i="2"/>
  <c r="B325" i="2" s="1"/>
  <c r="C291" i="2"/>
  <c r="C325" i="2" s="1"/>
  <c r="C293" i="2"/>
  <c r="C327" i="2" s="1"/>
  <c r="B293" i="2"/>
  <c r="B327" i="2" s="1"/>
  <c r="C301" i="2"/>
  <c r="C335" i="2" s="1"/>
  <c r="B301" i="2"/>
  <c r="B335" i="2" s="1"/>
  <c r="C296" i="2"/>
  <c r="C330" i="2" s="1"/>
  <c r="B296" i="2"/>
  <c r="B330" i="2" s="1"/>
  <c r="C294" i="2"/>
  <c r="C328" i="2" s="1"/>
  <c r="B294" i="2"/>
  <c r="B328" i="2" s="1"/>
  <c r="D266" i="2"/>
  <c r="B266" i="2"/>
  <c r="D267" i="2"/>
  <c r="C267" i="2"/>
  <c r="B270" i="2"/>
  <c r="C264" i="2"/>
  <c r="B276" i="2"/>
  <c r="D264" i="2"/>
  <c r="B267" i="2"/>
  <c r="C273" i="2"/>
  <c r="D269" i="2"/>
  <c r="B278" i="2"/>
  <c r="B264" i="2"/>
  <c r="C278" i="2"/>
  <c r="D273" i="2"/>
  <c r="D272" i="2"/>
  <c r="C276" i="2"/>
  <c r="D270" i="2"/>
  <c r="C272" i="2"/>
  <c r="C270" i="2"/>
  <c r="C271" i="2"/>
  <c r="D263" i="2"/>
  <c r="B263" i="2"/>
  <c r="B271" i="2"/>
  <c r="D276" i="2"/>
  <c r="D271" i="2"/>
  <c r="D275" i="2"/>
  <c r="B275" i="2"/>
  <c r="C275" i="2"/>
  <c r="C263" i="2"/>
  <c r="C269" i="2"/>
  <c r="B273" i="2"/>
  <c r="B269" i="2"/>
  <c r="D278" i="2"/>
  <c r="B272" i="2"/>
  <c r="B265" i="2"/>
  <c r="D274" i="2"/>
  <c r="D265" i="2"/>
  <c r="C268" i="2"/>
  <c r="C265" i="2"/>
  <c r="C277" i="2"/>
  <c r="B274" i="2"/>
  <c r="C274" i="2"/>
  <c r="B268" i="2"/>
  <c r="D268" i="2"/>
  <c r="B277" i="2"/>
  <c r="B279" i="2"/>
  <c r="D277" i="2"/>
  <c r="D279" i="2"/>
  <c r="C279" i="2"/>
</calcChain>
</file>

<file path=xl/sharedStrings.xml><?xml version="1.0" encoding="utf-8"?>
<sst xmlns="http://schemas.openxmlformats.org/spreadsheetml/2006/main" count="161" uniqueCount="52">
  <si>
    <t>http://en.wikipedia.org/wiki/Transformation_matrix#Examples_in_2D_graphics</t>
  </si>
  <si>
    <t>x</t>
  </si>
  <si>
    <t>y</t>
  </si>
  <si>
    <t>deg</t>
  </si>
  <si>
    <t>rad</t>
  </si>
  <si>
    <t>angle</t>
  </si>
  <si>
    <t>Rot Matrix</t>
  </si>
  <si>
    <t>x out</t>
  </si>
  <si>
    <t>x in</t>
  </si>
  <si>
    <t>y in</t>
  </si>
  <si>
    <t>y out</t>
  </si>
  <si>
    <t>Translation</t>
  </si>
  <si>
    <t>delta</t>
  </si>
  <si>
    <t>one</t>
  </si>
  <si>
    <t>one in</t>
  </si>
  <si>
    <t>one out</t>
  </si>
  <si>
    <t>Rotation</t>
  </si>
  <si>
    <t>Original</t>
  </si>
  <si>
    <t>Scaling</t>
  </si>
  <si>
    <t>scale</t>
  </si>
  <si>
    <t>z</t>
  </si>
  <si>
    <t>xy-Rotation</t>
  </si>
  <si>
    <t>z in</t>
  </si>
  <si>
    <t>z out</t>
  </si>
  <si>
    <t>xz-Rotation</t>
  </si>
  <si>
    <t>http://en.wikipedia.org/wiki/Transformation_matrix</t>
  </si>
  <si>
    <t>yz-Rotation</t>
  </si>
  <si>
    <t>Trans Matrix</t>
  </si>
  <si>
    <t>Scale</t>
  </si>
  <si>
    <t>Scale Matrix</t>
  </si>
  <si>
    <t>Simple Projection</t>
  </si>
  <si>
    <t>Projection Matrix</t>
  </si>
  <si>
    <t>Summary: Change the highlighted values and see the figure change. A second tab shows 3D.</t>
  </si>
  <si>
    <t>Details: I've heard over the years how matrices are used in 2D and 3D graphics to rotate, translate, and scale figures. I've never, however, really understood how it works. I decided to figure it out with the help of Wikipedia and Excel.</t>
  </si>
  <si>
    <t>So, here is my 2D-geometry spreadsheet. You can change the highlighted values and match the figure move. The second tab generalizes this to 3D and adds perspective projection. - Carl (Twitter: @CarlKadie)</t>
  </si>
  <si>
    <t>Scroll down to see more. Change highlighted values to see effects.</t>
  </si>
  <si>
    <t>angle left/right</t>
  </si>
  <si>
    <t>angle up/down</t>
  </si>
  <si>
    <t>Field of View (FOV) in degress</t>
  </si>
  <si>
    <t>lt/rt %FOV</t>
  </si>
  <si>
    <t>up/down %FOV</t>
  </si>
  <si>
    <t>angle (°)</t>
  </si>
  <si>
    <t>Rotation Matrix</t>
  </si>
  <si>
    <t>x old</t>
  </si>
  <si>
    <t>y old</t>
  </si>
  <si>
    <t>x new</t>
  </si>
  <si>
    <t>y new</t>
  </si>
  <si>
    <t>one old</t>
  </si>
  <si>
    <t>one new</t>
  </si>
  <si>
    <t>Translation Matrix</t>
  </si>
  <si>
    <t>Also, we'll use Excel SumProduct function which is a shortcut for doing a series of multiplies followed by an addition.</t>
  </si>
  <si>
    <t>In addition to the x- and y- coordinate, we add an "always one" coordinate to each point. It makes the formulas shorter.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</si>
</sst>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rgb="FFDDEBF7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9BC2E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/>
    <xf numFmtId="0" fontId="0" fillId="3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quotePrefix="1"/>
    <xf numFmtId="0" fontId="0" fillId="3" borderId="2" xfId="0" applyFont="1" applyFill="1" applyBorder="1"/>
    <xf numFmtId="0" fontId="3" fillId="0" borderId="0" xfId="0" applyFont="1"/>
    <xf numFmtId="0" fontId="1" fillId="2" borderId="8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0" fillId="0" borderId="0" xfId="0" applyBorder="1"/>
    <xf numFmtId="0" fontId="0" fillId="0" borderId="0" xfId="0" applyNumberFormat="1"/>
    <xf numFmtId="0" fontId="0" fillId="0" borderId="0" xfId="0" applyFont="1"/>
    <xf numFmtId="164" fontId="0" fillId="0" borderId="0" xfId="0" applyNumberFormat="1"/>
    <xf numFmtId="9" fontId="0" fillId="0" borderId="0" xfId="2" applyFont="1"/>
    <xf numFmtId="0" fontId="0" fillId="0" borderId="0" xfId="0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0" fontId="6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5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DDEBF7"/>
          <bgColor rgb="FFDDEBF7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9BC2E6"/>
        </top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DDEBF7"/>
          <bgColor rgb="FFDDEBF7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'2D'!$B$13:$B$18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-2</c:v>
                </c:pt>
                <c:pt idx="4">
                  <c:v>-2</c:v>
                </c:pt>
                <c:pt idx="5">
                  <c:v>2</c:v>
                </c:pt>
              </c:numCache>
            </c:numRef>
          </c:xVal>
          <c:yVal>
            <c:numRef>
              <c:f>'2D'!$C$13:$C$18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-2</c:v>
                </c:pt>
                <c:pt idx="3">
                  <c:v>-2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4344"/>
        <c:axId val="566934736"/>
      </c:scatterChart>
      <c:valAx>
        <c:axId val="566934344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4736"/>
        <c:crosses val="max"/>
        <c:crossBetween val="midCat"/>
      </c:valAx>
      <c:valAx>
        <c:axId val="566934736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4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'3D'!$B$208:$B$224</c:f>
              <c:numCache>
                <c:formatCode>General</c:formatCode>
                <c:ptCount val="17"/>
                <c:pt idx="0">
                  <c:v>0</c:v>
                </c:pt>
                <c:pt idx="1">
                  <c:v>2.1459189493357904</c:v>
                </c:pt>
                <c:pt idx="2">
                  <c:v>1.6563912158361858</c:v>
                </c:pt>
                <c:pt idx="3">
                  <c:v>-1.1198585193587842</c:v>
                </c:pt>
                <c:pt idx="4">
                  <c:v>-0.63033078585917968</c:v>
                </c:pt>
                <c:pt idx="5">
                  <c:v>2.1459189493357904</c:v>
                </c:pt>
                <c:pt idx="6">
                  <c:v>1.1198585193587842</c:v>
                </c:pt>
                <c:pt idx="7">
                  <c:v>0.63033078585917968</c:v>
                </c:pt>
                <c:pt idx="8">
                  <c:v>1.6563912158361858</c:v>
                </c:pt>
                <c:pt idx="9">
                  <c:v>0.63033078585917968</c:v>
                </c:pt>
                <c:pt idx="10">
                  <c:v>-2.1459189493357904</c:v>
                </c:pt>
                <c:pt idx="11">
                  <c:v>-1.1198585193587842</c:v>
                </c:pt>
                <c:pt idx="12">
                  <c:v>-2.1459189493357904</c:v>
                </c:pt>
                <c:pt idx="13">
                  <c:v>-1.6563912158361858</c:v>
                </c:pt>
                <c:pt idx="14">
                  <c:v>-0.63033078585917968</c:v>
                </c:pt>
                <c:pt idx="15">
                  <c:v>-1.6563912158361858</c:v>
                </c:pt>
                <c:pt idx="16">
                  <c:v>1.1198585193587842</c:v>
                </c:pt>
              </c:numCache>
            </c:numRef>
          </c:xVal>
          <c:yVal>
            <c:numRef>
              <c:f>'3D'!$C$208:$C$224</c:f>
              <c:numCache>
                <c:formatCode>General</c:formatCode>
                <c:ptCount val="17"/>
                <c:pt idx="0">
                  <c:v>0</c:v>
                </c:pt>
                <c:pt idx="1">
                  <c:v>1.2167393630179166</c:v>
                </c:pt>
                <c:pt idx="2">
                  <c:v>-1.7376838960187078</c:v>
                </c:pt>
                <c:pt idx="3">
                  <c:v>-1.2167393630179166</c:v>
                </c:pt>
                <c:pt idx="4">
                  <c:v>1.7376838960187078</c:v>
                </c:pt>
                <c:pt idx="5">
                  <c:v>1.2167393630179166</c:v>
                </c:pt>
                <c:pt idx="6">
                  <c:v>1.2167393630179166</c:v>
                </c:pt>
                <c:pt idx="7">
                  <c:v>-1.7376838960187078</c:v>
                </c:pt>
                <c:pt idx="8">
                  <c:v>-1.7376838960187078</c:v>
                </c:pt>
                <c:pt idx="9">
                  <c:v>-1.7376838960187078</c:v>
                </c:pt>
                <c:pt idx="10">
                  <c:v>-1.2167393630179166</c:v>
                </c:pt>
                <c:pt idx="11">
                  <c:v>-1.2167393630179166</c:v>
                </c:pt>
                <c:pt idx="12">
                  <c:v>-1.2167393630179166</c:v>
                </c:pt>
                <c:pt idx="13">
                  <c:v>1.7376838960187078</c:v>
                </c:pt>
                <c:pt idx="14">
                  <c:v>1.7376838960187078</c:v>
                </c:pt>
                <c:pt idx="15">
                  <c:v>1.7376838960187078</c:v>
                </c:pt>
                <c:pt idx="16">
                  <c:v>1.2167393630179166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29608"/>
        <c:axId val="567130392"/>
      </c:scatterChart>
      <c:valAx>
        <c:axId val="567129608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30392"/>
        <c:crosses val="max"/>
        <c:crossBetween val="midCat"/>
      </c:valAx>
      <c:valAx>
        <c:axId val="567130392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2960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Simple Projection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'3D'!$B$263:$B$279</c:f>
              <c:numCache>
                <c:formatCode>General</c:formatCode>
                <c:ptCount val="17"/>
                <c:pt idx="0">
                  <c:v>0</c:v>
                </c:pt>
                <c:pt idx="1">
                  <c:v>0.42184746468143031</c:v>
                </c:pt>
                <c:pt idx="2">
                  <c:v>0.31108745922698322</c:v>
                </c:pt>
                <c:pt idx="3">
                  <c:v>-0.16784913705975699</c:v>
                </c:pt>
                <c:pt idx="4">
                  <c:v>-9.7964903607360196E-2</c:v>
                </c:pt>
                <c:pt idx="5">
                  <c:v>0.42184746468143031</c:v>
                </c:pt>
                <c:pt idx="6">
                  <c:v>0.84314998836104826</c:v>
                </c:pt>
                <c:pt idx="7">
                  <c:v>0.40257462341909378</c:v>
                </c:pt>
                <c:pt idx="8">
                  <c:v>0.31108745922698322</c:v>
                </c:pt>
                <c:pt idx="9">
                  <c:v>0.40257462341909378</c:v>
                </c:pt>
                <c:pt idx="10">
                  <c:v>-0.73665828682712564</c:v>
                </c:pt>
                <c:pt idx="11">
                  <c:v>-0.16784913705975699</c:v>
                </c:pt>
                <c:pt idx="12">
                  <c:v>-0.73665828682712564</c:v>
                </c:pt>
                <c:pt idx="13">
                  <c:v>-0.61910044272667086</c:v>
                </c:pt>
                <c:pt idx="14">
                  <c:v>-9.7964903607360196E-2</c:v>
                </c:pt>
                <c:pt idx="15">
                  <c:v>-0.61910044272667086</c:v>
                </c:pt>
                <c:pt idx="16">
                  <c:v>0.84314998836104826</c:v>
                </c:pt>
              </c:numCache>
            </c:numRef>
          </c:xVal>
          <c:yVal>
            <c:numRef>
              <c:f>'3D'!$C$263:$C$279</c:f>
              <c:numCache>
                <c:formatCode>General</c:formatCode>
                <c:ptCount val="17"/>
                <c:pt idx="0">
                  <c:v>0</c:v>
                </c:pt>
                <c:pt idx="1">
                  <c:v>0.23918816487737229</c:v>
                </c:pt>
                <c:pt idx="2">
                  <c:v>-0.32635506816498761</c:v>
                </c:pt>
                <c:pt idx="3">
                  <c:v>-0.18237004816120367</c:v>
                </c:pt>
                <c:pt idx="4">
                  <c:v>0.27006777900193796</c:v>
                </c:pt>
                <c:pt idx="5">
                  <c:v>0.23918816487737229</c:v>
                </c:pt>
                <c:pt idx="6">
                  <c:v>0.91609231169165772</c:v>
                </c:pt>
                <c:pt idx="7">
                  <c:v>-1.1098100485566935</c:v>
                </c:pt>
                <c:pt idx="8">
                  <c:v>-0.32635506816498761</c:v>
                </c:pt>
                <c:pt idx="9">
                  <c:v>-1.1098100485566935</c:v>
                </c:pt>
                <c:pt idx="10">
                  <c:v>-0.41768638790078155</c:v>
                </c:pt>
                <c:pt idx="11">
                  <c:v>-0.18237004816120367</c:v>
                </c:pt>
                <c:pt idx="12">
                  <c:v>-0.41768638790078155</c:v>
                </c:pt>
                <c:pt idx="13">
                  <c:v>0.64948477090365297</c:v>
                </c:pt>
                <c:pt idx="14">
                  <c:v>0.27006777900193796</c:v>
                </c:pt>
                <c:pt idx="15">
                  <c:v>0.64948477090365297</c:v>
                </c:pt>
                <c:pt idx="16">
                  <c:v>0.91609231169165772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81480"/>
        <c:axId val="570981872"/>
      </c:scatterChart>
      <c:valAx>
        <c:axId val="570981480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81872"/>
        <c:crosses val="max"/>
        <c:crossBetween val="midCat"/>
      </c:valAx>
      <c:valAx>
        <c:axId val="570981872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8148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Angle</a:t>
            </a:r>
            <a:r>
              <a:rPr lang="en-US" baseline="0"/>
              <a:t>s to Each Point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'3D'!$B$291:$B$307</c:f>
              <c:numCache>
                <c:formatCode>0.000</c:formatCode>
                <c:ptCount val="17"/>
                <c:pt idx="0">
                  <c:v>0</c:v>
                </c:pt>
                <c:pt idx="1">
                  <c:v>22.872325885131435</c:v>
                </c:pt>
                <c:pt idx="2">
                  <c:v>17.280262800670762</c:v>
                </c:pt>
                <c:pt idx="3">
                  <c:v>-9.528229007821702</c:v>
                </c:pt>
                <c:pt idx="4">
                  <c:v>-5.5951220723414687</c:v>
                </c:pt>
                <c:pt idx="5">
                  <c:v>22.872325885131435</c:v>
                </c:pt>
                <c:pt idx="6">
                  <c:v>40.135911991154721</c:v>
                </c:pt>
                <c:pt idx="7">
                  <c:v>21.928464629706635</c:v>
                </c:pt>
                <c:pt idx="8">
                  <c:v>17.280262800670762</c:v>
                </c:pt>
                <c:pt idx="9">
                  <c:v>21.928464629706635</c:v>
                </c:pt>
                <c:pt idx="10">
                  <c:v>-36.377525257126251</c:v>
                </c:pt>
                <c:pt idx="11">
                  <c:v>-9.528229007821702</c:v>
                </c:pt>
                <c:pt idx="12">
                  <c:v>-36.377525257126251</c:v>
                </c:pt>
                <c:pt idx="13">
                  <c:v>-31.761668097144142</c:v>
                </c:pt>
                <c:pt idx="14">
                  <c:v>-5.5951220723414687</c:v>
                </c:pt>
                <c:pt idx="15">
                  <c:v>-31.761668097144142</c:v>
                </c:pt>
                <c:pt idx="16">
                  <c:v>40.135911991154721</c:v>
                </c:pt>
              </c:numCache>
            </c:numRef>
          </c:xVal>
          <c:yVal>
            <c:numRef>
              <c:f>'3D'!$C$291:$C$307</c:f>
              <c:numCache>
                <c:formatCode>0.000</c:formatCode>
                <c:ptCount val="17"/>
                <c:pt idx="0">
                  <c:v>0</c:v>
                </c:pt>
                <c:pt idx="1">
                  <c:v>13.451743787623249</c:v>
                </c:pt>
                <c:pt idx="2">
                  <c:v>-18.074356052066591</c:v>
                </c:pt>
                <c:pt idx="3">
                  <c:v>-10.335451277973064</c:v>
                </c:pt>
                <c:pt idx="4">
                  <c:v>15.113194643737659</c:v>
                </c:pt>
                <c:pt idx="5">
                  <c:v>13.451743787623249</c:v>
                </c:pt>
                <c:pt idx="6">
                  <c:v>42.492559815088342</c:v>
                </c:pt>
                <c:pt idx="7">
                  <c:v>-47.97940581899249</c:v>
                </c:pt>
                <c:pt idx="8">
                  <c:v>-18.074356052066591</c:v>
                </c:pt>
                <c:pt idx="9">
                  <c:v>-47.97940581899249</c:v>
                </c:pt>
                <c:pt idx="10">
                  <c:v>-22.669629783661716</c:v>
                </c:pt>
                <c:pt idx="11">
                  <c:v>-10.335451277973064</c:v>
                </c:pt>
                <c:pt idx="12">
                  <c:v>-22.669629783661716</c:v>
                </c:pt>
                <c:pt idx="13">
                  <c:v>33.003110154712253</c:v>
                </c:pt>
                <c:pt idx="14">
                  <c:v>15.113194643737659</c:v>
                </c:pt>
                <c:pt idx="15">
                  <c:v>33.003110154712253</c:v>
                </c:pt>
                <c:pt idx="16">
                  <c:v>42.492559815088342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79520"/>
        <c:axId val="570978736"/>
      </c:scatterChart>
      <c:valAx>
        <c:axId val="570979520"/>
        <c:scaling>
          <c:orientation val="minMax"/>
          <c:max val="90"/>
          <c:min val="-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left/right</a:t>
                </a:r>
                <a:r>
                  <a:rPr lang="en-US" baseline="0"/>
                  <a:t> angle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78736"/>
        <c:crosses val="autoZero"/>
        <c:crossBetween val="midCat"/>
        <c:majorUnit val="15"/>
      </c:valAx>
      <c:valAx>
        <c:axId val="570978736"/>
        <c:scaling>
          <c:orientation val="minMax"/>
          <c:max val="90"/>
          <c:min val="-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up/down angle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79520"/>
        <c:crosses val="autoZero"/>
        <c:crossBetween val="midCat"/>
        <c:majorUnit val="1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FOV</a:t>
            </a:r>
            <a:r>
              <a:rPr lang="en-US" baseline="0"/>
              <a:t> to Each Point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'3D'!$B$325:$B$341</c:f>
              <c:numCache>
                <c:formatCode>0%</c:formatCode>
                <c:ptCount val="17"/>
                <c:pt idx="0">
                  <c:v>0</c:v>
                </c:pt>
                <c:pt idx="1">
                  <c:v>0.20793023531937668</c:v>
                </c:pt>
                <c:pt idx="2">
                  <c:v>0.15709329818791601</c:v>
                </c:pt>
                <c:pt idx="3">
                  <c:v>-8.6620263707470016E-2</c:v>
                </c:pt>
                <c:pt idx="4">
                  <c:v>-5.0864746112195172E-2</c:v>
                </c:pt>
                <c:pt idx="5">
                  <c:v>0.20793023531937668</c:v>
                </c:pt>
                <c:pt idx="6">
                  <c:v>0.36487192719231565</c:v>
                </c:pt>
                <c:pt idx="7">
                  <c:v>0.19934967845187851</c:v>
                </c:pt>
                <c:pt idx="8">
                  <c:v>0.15709329818791601</c:v>
                </c:pt>
                <c:pt idx="9">
                  <c:v>0.19934967845187851</c:v>
                </c:pt>
                <c:pt idx="10">
                  <c:v>-0.33070477506478413</c:v>
                </c:pt>
                <c:pt idx="11">
                  <c:v>-8.6620263707470016E-2</c:v>
                </c:pt>
                <c:pt idx="12">
                  <c:v>-0.33070477506478413</c:v>
                </c:pt>
                <c:pt idx="13">
                  <c:v>-0.2887424372467649</c:v>
                </c:pt>
                <c:pt idx="14">
                  <c:v>-5.0864746112195172E-2</c:v>
                </c:pt>
                <c:pt idx="15">
                  <c:v>-0.2887424372467649</c:v>
                </c:pt>
                <c:pt idx="16">
                  <c:v>0.36487192719231565</c:v>
                </c:pt>
              </c:numCache>
            </c:numRef>
          </c:xVal>
          <c:yVal>
            <c:numRef>
              <c:f>'3D'!$C$325:$C$341</c:f>
              <c:numCache>
                <c:formatCode>0%</c:formatCode>
                <c:ptCount val="17"/>
                <c:pt idx="0">
                  <c:v>0</c:v>
                </c:pt>
                <c:pt idx="1">
                  <c:v>0.12228857988748408</c:v>
                </c:pt>
                <c:pt idx="2">
                  <c:v>-0.16431232774605992</c:v>
                </c:pt>
                <c:pt idx="3">
                  <c:v>-9.3958647981573315E-2</c:v>
                </c:pt>
                <c:pt idx="4">
                  <c:v>0.13739267857943327</c:v>
                </c:pt>
                <c:pt idx="5">
                  <c:v>0.12228857988748408</c:v>
                </c:pt>
                <c:pt idx="6">
                  <c:v>0.38629599831898492</c:v>
                </c:pt>
                <c:pt idx="7">
                  <c:v>-0.43617641653629535</c:v>
                </c:pt>
                <c:pt idx="8">
                  <c:v>-0.16431232774605992</c:v>
                </c:pt>
                <c:pt idx="9">
                  <c:v>-0.43617641653629535</c:v>
                </c:pt>
                <c:pt idx="10">
                  <c:v>-0.20608754348783379</c:v>
                </c:pt>
                <c:pt idx="11">
                  <c:v>-9.3958647981573315E-2</c:v>
                </c:pt>
                <c:pt idx="12">
                  <c:v>-0.20608754348783379</c:v>
                </c:pt>
                <c:pt idx="13">
                  <c:v>0.30002827413374777</c:v>
                </c:pt>
                <c:pt idx="14">
                  <c:v>0.13739267857943327</c:v>
                </c:pt>
                <c:pt idx="15">
                  <c:v>0.30002827413374777</c:v>
                </c:pt>
                <c:pt idx="16">
                  <c:v>0.38629599831898492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79912"/>
        <c:axId val="570980304"/>
      </c:scatterChart>
      <c:valAx>
        <c:axId val="570979912"/>
        <c:scaling>
          <c:orientation val="minMax"/>
          <c:max val="0.5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left/right</a:t>
                </a:r>
                <a:r>
                  <a:rPr lang="en-US" baseline="0"/>
                  <a:t> angle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80304"/>
        <c:crosses val="autoZero"/>
        <c:crossBetween val="midCat"/>
      </c:valAx>
      <c:valAx>
        <c:axId val="570980304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up/down angle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7991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159667541557305E-2"/>
          <c:y val="0.11547806524184477"/>
          <c:w val="0.9223958880139983"/>
          <c:h val="0.852775903012123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'2D'!$C$50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'2D'!$B$51:$B$56</c:f>
              <c:numCache>
                <c:formatCode>General</c:formatCode>
                <c:ptCount val="6"/>
                <c:pt idx="0">
                  <c:v>0</c:v>
                </c:pt>
                <c:pt idx="1">
                  <c:v>1.6223191506905554</c:v>
                </c:pt>
                <c:pt idx="2">
                  <c:v>2.3169118613582769</c:v>
                </c:pt>
                <c:pt idx="3">
                  <c:v>-1.6223191506905554</c:v>
                </c:pt>
                <c:pt idx="4">
                  <c:v>-2.3169118613582769</c:v>
                </c:pt>
                <c:pt idx="5">
                  <c:v>1.6223191506905554</c:v>
                </c:pt>
              </c:numCache>
            </c:numRef>
          </c:xVal>
          <c:yVal>
            <c:numRef>
              <c:f>'2D'!$C$51:$C$56</c:f>
              <c:numCache>
                <c:formatCode>General</c:formatCode>
                <c:ptCount val="6"/>
                <c:pt idx="0">
                  <c:v>0</c:v>
                </c:pt>
                <c:pt idx="1">
                  <c:v>2.3169118613582769</c:v>
                </c:pt>
                <c:pt idx="2">
                  <c:v>-1.6223191506905554</c:v>
                </c:pt>
                <c:pt idx="3">
                  <c:v>-2.3169118613582769</c:v>
                </c:pt>
                <c:pt idx="4">
                  <c:v>1.6223191506905554</c:v>
                </c:pt>
                <c:pt idx="5">
                  <c:v>2.3169118613582769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28464"/>
        <c:axId val="566928856"/>
      </c:scatterChart>
      <c:valAx>
        <c:axId val="566928464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28856"/>
        <c:crosses val="max"/>
        <c:crossBetween val="midCat"/>
      </c:valAx>
      <c:valAx>
        <c:axId val="566928856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284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'2D'!$C$80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'2D'!$B$81:$B$86</c:f>
              <c:numCache>
                <c:formatCode>General</c:formatCode>
                <c:ptCount val="6"/>
                <c:pt idx="0">
                  <c:v>1</c:v>
                </c:pt>
                <c:pt idx="1">
                  <c:v>2.6223191506905552</c:v>
                </c:pt>
                <c:pt idx="2">
                  <c:v>3.3169118613582769</c:v>
                </c:pt>
                <c:pt idx="3">
                  <c:v>-0.62231915069055543</c:v>
                </c:pt>
                <c:pt idx="4">
                  <c:v>-1.3169118613582769</c:v>
                </c:pt>
                <c:pt idx="5">
                  <c:v>2.6223191506905552</c:v>
                </c:pt>
              </c:numCache>
            </c:numRef>
          </c:xVal>
          <c:yVal>
            <c:numRef>
              <c:f>'2D'!$C$81:$C$86</c:f>
              <c:numCache>
                <c:formatCode>General</c:formatCode>
                <c:ptCount val="6"/>
                <c:pt idx="0">
                  <c:v>-1</c:v>
                </c:pt>
                <c:pt idx="1">
                  <c:v>1.3169118613582769</c:v>
                </c:pt>
                <c:pt idx="2">
                  <c:v>-2.6223191506905552</c:v>
                </c:pt>
                <c:pt idx="3">
                  <c:v>-3.3169118613582769</c:v>
                </c:pt>
                <c:pt idx="4">
                  <c:v>0.62231915069055543</c:v>
                </c:pt>
                <c:pt idx="5">
                  <c:v>1.3169118613582769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7088"/>
        <c:axId val="566936304"/>
      </c:scatterChart>
      <c:valAx>
        <c:axId val="566937088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6304"/>
        <c:crosses val="max"/>
        <c:crossBetween val="midCat"/>
      </c:valAx>
      <c:valAx>
        <c:axId val="566936304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708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Scaling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'2D'!$C$114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'2D'!$B$115:$B$120</c:f>
              <c:numCache>
                <c:formatCode>General</c:formatCode>
                <c:ptCount val="6"/>
                <c:pt idx="0">
                  <c:v>0.5</c:v>
                </c:pt>
                <c:pt idx="1">
                  <c:v>1.3111595753452776</c:v>
                </c:pt>
                <c:pt idx="2">
                  <c:v>1.6584559306791384</c:v>
                </c:pt>
                <c:pt idx="3">
                  <c:v>-0.31115957534527772</c:v>
                </c:pt>
                <c:pt idx="4">
                  <c:v>-0.65845593067913843</c:v>
                </c:pt>
                <c:pt idx="5">
                  <c:v>1.3111595753452776</c:v>
                </c:pt>
              </c:numCache>
            </c:numRef>
          </c:xVal>
          <c:yVal>
            <c:numRef>
              <c:f>'2D'!$C$115:$C$120</c:f>
              <c:numCache>
                <c:formatCode>General</c:formatCode>
                <c:ptCount val="6"/>
                <c:pt idx="0">
                  <c:v>-0.25</c:v>
                </c:pt>
                <c:pt idx="1">
                  <c:v>0.32922796533956922</c:v>
                </c:pt>
                <c:pt idx="2">
                  <c:v>-0.6555797876726388</c:v>
                </c:pt>
                <c:pt idx="3">
                  <c:v>-0.82922796533956922</c:v>
                </c:pt>
                <c:pt idx="4">
                  <c:v>0.15557978767263886</c:v>
                </c:pt>
                <c:pt idx="5">
                  <c:v>0.32922796533956922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1208"/>
        <c:axId val="566937872"/>
      </c:scatterChart>
      <c:valAx>
        <c:axId val="566931208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7872"/>
        <c:crosses val="max"/>
        <c:crossBetween val="midCat"/>
      </c:valAx>
      <c:valAx>
        <c:axId val="566937872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120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'3D'!$B$6:$B$22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-2</c:v>
                </c:pt>
                <c:pt idx="4">
                  <c:v>-2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2</c:v>
                </c:pt>
              </c:numCache>
            </c:numRef>
          </c:xVal>
          <c:yVal>
            <c:numRef>
              <c:f>'3D'!$C$6:$C$22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-2</c:v>
                </c:pt>
                <c:pt idx="3">
                  <c:v>-2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1992"/>
        <c:axId val="566938264"/>
      </c:scatterChart>
      <c:valAx>
        <c:axId val="566931992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8264"/>
        <c:crosses val="max"/>
        <c:crossBetween val="midCat"/>
      </c:valAx>
      <c:valAx>
        <c:axId val="566938264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199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xy-Rotation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'3D'!$B$52:$B$68</c:f>
              <c:numCache>
                <c:formatCode>General</c:formatCode>
                <c:ptCount val="17"/>
                <c:pt idx="0">
                  <c:v>0</c:v>
                </c:pt>
                <c:pt idx="1">
                  <c:v>2.3169118613582769</c:v>
                </c:pt>
                <c:pt idx="2">
                  <c:v>1.6223191506905554</c:v>
                </c:pt>
                <c:pt idx="3">
                  <c:v>-2.3169118613582769</c:v>
                </c:pt>
                <c:pt idx="4">
                  <c:v>-1.6223191506905554</c:v>
                </c:pt>
                <c:pt idx="5">
                  <c:v>2.3169118613582769</c:v>
                </c:pt>
                <c:pt idx="6">
                  <c:v>2.3169118613582769</c:v>
                </c:pt>
                <c:pt idx="7">
                  <c:v>1.6223191506905554</c:v>
                </c:pt>
                <c:pt idx="8">
                  <c:v>1.6223191506905554</c:v>
                </c:pt>
                <c:pt idx="9">
                  <c:v>1.6223191506905554</c:v>
                </c:pt>
                <c:pt idx="10">
                  <c:v>-2.3169118613582769</c:v>
                </c:pt>
                <c:pt idx="11">
                  <c:v>-2.3169118613582769</c:v>
                </c:pt>
                <c:pt idx="12">
                  <c:v>-2.3169118613582769</c:v>
                </c:pt>
                <c:pt idx="13">
                  <c:v>-1.6223191506905554</c:v>
                </c:pt>
                <c:pt idx="14">
                  <c:v>-1.6223191506905554</c:v>
                </c:pt>
                <c:pt idx="15">
                  <c:v>-1.6223191506905554</c:v>
                </c:pt>
                <c:pt idx="16">
                  <c:v>2.3169118613582769</c:v>
                </c:pt>
              </c:numCache>
            </c:numRef>
          </c:xVal>
          <c:yVal>
            <c:numRef>
              <c:f>'3D'!$C$52:$C$68</c:f>
              <c:numCache>
                <c:formatCode>General</c:formatCode>
                <c:ptCount val="17"/>
                <c:pt idx="0">
                  <c:v>0</c:v>
                </c:pt>
                <c:pt idx="1">
                  <c:v>1.6223191506905554</c:v>
                </c:pt>
                <c:pt idx="2">
                  <c:v>-2.3169118613582769</c:v>
                </c:pt>
                <c:pt idx="3">
                  <c:v>-1.6223191506905554</c:v>
                </c:pt>
                <c:pt idx="4">
                  <c:v>2.3169118613582769</c:v>
                </c:pt>
                <c:pt idx="5">
                  <c:v>1.6223191506905554</c:v>
                </c:pt>
                <c:pt idx="6">
                  <c:v>1.6223191506905554</c:v>
                </c:pt>
                <c:pt idx="7">
                  <c:v>-2.3169118613582769</c:v>
                </c:pt>
                <c:pt idx="8">
                  <c:v>-2.3169118613582769</c:v>
                </c:pt>
                <c:pt idx="9">
                  <c:v>-2.3169118613582769</c:v>
                </c:pt>
                <c:pt idx="10">
                  <c:v>-1.6223191506905554</c:v>
                </c:pt>
                <c:pt idx="11">
                  <c:v>-1.6223191506905554</c:v>
                </c:pt>
                <c:pt idx="12">
                  <c:v>-1.6223191506905554</c:v>
                </c:pt>
                <c:pt idx="13">
                  <c:v>2.3169118613582769</c:v>
                </c:pt>
                <c:pt idx="14">
                  <c:v>2.3169118613582769</c:v>
                </c:pt>
                <c:pt idx="15">
                  <c:v>2.3169118613582769</c:v>
                </c:pt>
                <c:pt idx="16">
                  <c:v>1.6223191506905554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40224"/>
        <c:axId val="566940616"/>
      </c:scatterChart>
      <c:valAx>
        <c:axId val="566940224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40616"/>
        <c:crosses val="max"/>
        <c:crossBetween val="midCat"/>
      </c:valAx>
      <c:valAx>
        <c:axId val="566940616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402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xz-Rotation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'3D'!$B$92:$B$108</c:f>
              <c:numCache>
                <c:formatCode>General</c:formatCode>
                <c:ptCount val="17"/>
                <c:pt idx="0">
                  <c:v>0</c:v>
                </c:pt>
                <c:pt idx="1">
                  <c:v>2.8612252657810537</c:v>
                </c:pt>
                <c:pt idx="2">
                  <c:v>2.2085216211149143</c:v>
                </c:pt>
                <c:pt idx="3">
                  <c:v>-1.4931446924783791</c:v>
                </c:pt>
                <c:pt idx="4">
                  <c:v>-0.84044104781223961</c:v>
                </c:pt>
                <c:pt idx="5">
                  <c:v>2.8612252657810537</c:v>
                </c:pt>
                <c:pt idx="6">
                  <c:v>1.4931446924783791</c:v>
                </c:pt>
                <c:pt idx="7">
                  <c:v>0.84044104781223961</c:v>
                </c:pt>
                <c:pt idx="8">
                  <c:v>2.2085216211149143</c:v>
                </c:pt>
                <c:pt idx="9">
                  <c:v>0.84044104781223961</c:v>
                </c:pt>
                <c:pt idx="10">
                  <c:v>-2.8612252657810537</c:v>
                </c:pt>
                <c:pt idx="11">
                  <c:v>-1.4931446924783791</c:v>
                </c:pt>
                <c:pt idx="12">
                  <c:v>-2.8612252657810537</c:v>
                </c:pt>
                <c:pt idx="13">
                  <c:v>-2.2085216211149143</c:v>
                </c:pt>
                <c:pt idx="14">
                  <c:v>-0.84044104781223961</c:v>
                </c:pt>
                <c:pt idx="15">
                  <c:v>-2.2085216211149143</c:v>
                </c:pt>
                <c:pt idx="16">
                  <c:v>1.4931446924783791</c:v>
                </c:pt>
              </c:numCache>
            </c:numRef>
          </c:xVal>
          <c:yVal>
            <c:numRef>
              <c:f>'3D'!$C$92:$C$108</c:f>
              <c:numCache>
                <c:formatCode>General</c:formatCode>
                <c:ptCount val="17"/>
                <c:pt idx="0">
                  <c:v>0</c:v>
                </c:pt>
                <c:pt idx="1">
                  <c:v>1.6223191506905554</c:v>
                </c:pt>
                <c:pt idx="2">
                  <c:v>-2.3169118613582769</c:v>
                </c:pt>
                <c:pt idx="3">
                  <c:v>-1.6223191506905554</c:v>
                </c:pt>
                <c:pt idx="4">
                  <c:v>2.3169118613582769</c:v>
                </c:pt>
                <c:pt idx="5">
                  <c:v>1.6223191506905554</c:v>
                </c:pt>
                <c:pt idx="6">
                  <c:v>1.6223191506905554</c:v>
                </c:pt>
                <c:pt idx="7">
                  <c:v>-2.3169118613582769</c:v>
                </c:pt>
                <c:pt idx="8">
                  <c:v>-2.3169118613582769</c:v>
                </c:pt>
                <c:pt idx="9">
                  <c:v>-2.3169118613582769</c:v>
                </c:pt>
                <c:pt idx="10">
                  <c:v>-1.6223191506905554</c:v>
                </c:pt>
                <c:pt idx="11">
                  <c:v>-1.6223191506905554</c:v>
                </c:pt>
                <c:pt idx="12">
                  <c:v>-1.6223191506905554</c:v>
                </c:pt>
                <c:pt idx="13">
                  <c:v>2.3169118613582769</c:v>
                </c:pt>
                <c:pt idx="14">
                  <c:v>2.3169118613582769</c:v>
                </c:pt>
                <c:pt idx="15">
                  <c:v>2.3169118613582769</c:v>
                </c:pt>
                <c:pt idx="16">
                  <c:v>1.6223191506905554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41400"/>
        <c:axId val="566941792"/>
      </c:scatterChart>
      <c:valAx>
        <c:axId val="566941400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41792"/>
        <c:crosses val="max"/>
        <c:crossBetween val="midCat"/>
      </c:valAx>
      <c:valAx>
        <c:axId val="566941792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4140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yz-Rotation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'3D'!$B$133:$B$149</c:f>
              <c:numCache>
                <c:formatCode>General</c:formatCode>
                <c:ptCount val="17"/>
                <c:pt idx="0">
                  <c:v>0</c:v>
                </c:pt>
                <c:pt idx="1">
                  <c:v>2.8612252657810537</c:v>
                </c:pt>
                <c:pt idx="2">
                  <c:v>2.2085216211149143</c:v>
                </c:pt>
                <c:pt idx="3">
                  <c:v>-1.4931446924783791</c:v>
                </c:pt>
                <c:pt idx="4">
                  <c:v>-0.84044104781223961</c:v>
                </c:pt>
                <c:pt idx="5">
                  <c:v>2.8612252657810537</c:v>
                </c:pt>
                <c:pt idx="6">
                  <c:v>1.4931446924783791</c:v>
                </c:pt>
                <c:pt idx="7">
                  <c:v>0.84044104781223961</c:v>
                </c:pt>
                <c:pt idx="8">
                  <c:v>2.2085216211149143</c:v>
                </c:pt>
                <c:pt idx="9">
                  <c:v>0.84044104781223961</c:v>
                </c:pt>
                <c:pt idx="10">
                  <c:v>-2.8612252657810537</c:v>
                </c:pt>
                <c:pt idx="11">
                  <c:v>-1.4931446924783791</c:v>
                </c:pt>
                <c:pt idx="12">
                  <c:v>-2.8612252657810537</c:v>
                </c:pt>
                <c:pt idx="13">
                  <c:v>-2.2085216211149143</c:v>
                </c:pt>
                <c:pt idx="14">
                  <c:v>-0.84044104781223961</c:v>
                </c:pt>
                <c:pt idx="15">
                  <c:v>-2.2085216211149143</c:v>
                </c:pt>
                <c:pt idx="16">
                  <c:v>1.4931446924783791</c:v>
                </c:pt>
              </c:numCache>
            </c:numRef>
          </c:xVal>
          <c:yVal>
            <c:numRef>
              <c:f>'3D'!$C$133:$C$149</c:f>
              <c:numCache>
                <c:formatCode>General</c:formatCode>
                <c:ptCount val="17"/>
                <c:pt idx="0">
                  <c:v>0</c:v>
                </c:pt>
                <c:pt idx="1">
                  <c:v>1.6223191506905554</c:v>
                </c:pt>
                <c:pt idx="2">
                  <c:v>-2.3169118613582769</c:v>
                </c:pt>
                <c:pt idx="3">
                  <c:v>-1.6223191506905554</c:v>
                </c:pt>
                <c:pt idx="4">
                  <c:v>2.3169118613582769</c:v>
                </c:pt>
                <c:pt idx="5">
                  <c:v>1.6223191506905554</c:v>
                </c:pt>
                <c:pt idx="6">
                  <c:v>1.6223191506905554</c:v>
                </c:pt>
                <c:pt idx="7">
                  <c:v>-2.3169118613582769</c:v>
                </c:pt>
                <c:pt idx="8">
                  <c:v>-2.3169118613582769</c:v>
                </c:pt>
                <c:pt idx="9">
                  <c:v>-2.3169118613582769</c:v>
                </c:pt>
                <c:pt idx="10">
                  <c:v>-1.6223191506905554</c:v>
                </c:pt>
                <c:pt idx="11">
                  <c:v>-1.6223191506905554</c:v>
                </c:pt>
                <c:pt idx="12">
                  <c:v>-1.6223191506905554</c:v>
                </c:pt>
                <c:pt idx="13">
                  <c:v>2.3169118613582769</c:v>
                </c:pt>
                <c:pt idx="14">
                  <c:v>2.3169118613582769</c:v>
                </c:pt>
                <c:pt idx="15">
                  <c:v>2.3169118613582769</c:v>
                </c:pt>
                <c:pt idx="16">
                  <c:v>1.6223191506905554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9440"/>
        <c:axId val="566939832"/>
      </c:scatterChart>
      <c:valAx>
        <c:axId val="566939440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9832"/>
        <c:crosses val="max"/>
        <c:crossBetween val="midCat"/>
      </c:valAx>
      <c:valAx>
        <c:axId val="566939832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944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'3D'!$B$170:$B$186</c:f>
              <c:numCache>
                <c:formatCode>General</c:formatCode>
                <c:ptCount val="17"/>
                <c:pt idx="0">
                  <c:v>0</c:v>
                </c:pt>
                <c:pt idx="1">
                  <c:v>2.8612252657810537</c:v>
                </c:pt>
                <c:pt idx="2">
                  <c:v>2.2085216211149143</c:v>
                </c:pt>
                <c:pt idx="3">
                  <c:v>-1.4931446924783791</c:v>
                </c:pt>
                <c:pt idx="4">
                  <c:v>-0.84044104781223961</c:v>
                </c:pt>
                <c:pt idx="5">
                  <c:v>2.8612252657810537</c:v>
                </c:pt>
                <c:pt idx="6">
                  <c:v>1.4931446924783791</c:v>
                </c:pt>
                <c:pt idx="7">
                  <c:v>0.84044104781223961</c:v>
                </c:pt>
                <c:pt idx="8">
                  <c:v>2.2085216211149143</c:v>
                </c:pt>
                <c:pt idx="9">
                  <c:v>0.84044104781223961</c:v>
                </c:pt>
                <c:pt idx="10">
                  <c:v>-2.8612252657810537</c:v>
                </c:pt>
                <c:pt idx="11">
                  <c:v>-1.4931446924783791</c:v>
                </c:pt>
                <c:pt idx="12">
                  <c:v>-2.8612252657810537</c:v>
                </c:pt>
                <c:pt idx="13">
                  <c:v>-2.2085216211149143</c:v>
                </c:pt>
                <c:pt idx="14">
                  <c:v>-0.84044104781223961</c:v>
                </c:pt>
                <c:pt idx="15">
                  <c:v>-2.2085216211149143</c:v>
                </c:pt>
                <c:pt idx="16">
                  <c:v>1.4931446924783791</c:v>
                </c:pt>
              </c:numCache>
            </c:numRef>
          </c:xVal>
          <c:yVal>
            <c:numRef>
              <c:f>'3D'!$C$170:$C$186</c:f>
              <c:numCache>
                <c:formatCode>General</c:formatCode>
                <c:ptCount val="17"/>
                <c:pt idx="0">
                  <c:v>0</c:v>
                </c:pt>
                <c:pt idx="1">
                  <c:v>1.6223191506905554</c:v>
                </c:pt>
                <c:pt idx="2">
                  <c:v>-2.3169118613582769</c:v>
                </c:pt>
                <c:pt idx="3">
                  <c:v>-1.6223191506905554</c:v>
                </c:pt>
                <c:pt idx="4">
                  <c:v>2.3169118613582769</c:v>
                </c:pt>
                <c:pt idx="5">
                  <c:v>1.6223191506905554</c:v>
                </c:pt>
                <c:pt idx="6">
                  <c:v>1.6223191506905554</c:v>
                </c:pt>
                <c:pt idx="7">
                  <c:v>-2.3169118613582769</c:v>
                </c:pt>
                <c:pt idx="8">
                  <c:v>-2.3169118613582769</c:v>
                </c:pt>
                <c:pt idx="9">
                  <c:v>-2.3169118613582769</c:v>
                </c:pt>
                <c:pt idx="10">
                  <c:v>-1.6223191506905554</c:v>
                </c:pt>
                <c:pt idx="11">
                  <c:v>-1.6223191506905554</c:v>
                </c:pt>
                <c:pt idx="12">
                  <c:v>-1.6223191506905554</c:v>
                </c:pt>
                <c:pt idx="13">
                  <c:v>2.3169118613582769</c:v>
                </c:pt>
                <c:pt idx="14">
                  <c:v>2.3169118613582769</c:v>
                </c:pt>
                <c:pt idx="15">
                  <c:v>2.3169118613582769</c:v>
                </c:pt>
                <c:pt idx="16">
                  <c:v>1.6223191506905554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30816"/>
        <c:axId val="566929248"/>
      </c:scatterChart>
      <c:valAx>
        <c:axId val="566930816"/>
        <c:scaling>
          <c:orientation val="minMax"/>
          <c:max val="3"/>
          <c:min val="-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29248"/>
        <c:crosses val="max"/>
        <c:crossBetween val="midCat"/>
      </c:valAx>
      <c:valAx>
        <c:axId val="566929248"/>
        <c:scaling>
          <c:orientation val="minMax"/>
          <c:max val="3.0001000000000002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3081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161925</xdr:rowOff>
    </xdr:from>
    <xdr:to>
      <xdr:col>13</xdr:col>
      <xdr:colOff>304800</xdr:colOff>
      <xdr:row>37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38</xdr:row>
      <xdr:rowOff>47625</xdr:rowOff>
    </xdr:from>
    <xdr:to>
      <xdr:col>13</xdr:col>
      <xdr:colOff>371475</xdr:colOff>
      <xdr:row>65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70</xdr:row>
      <xdr:rowOff>0</xdr:rowOff>
    </xdr:from>
    <xdr:to>
      <xdr:col>13</xdr:col>
      <xdr:colOff>304800</xdr:colOff>
      <xdr:row>97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104</xdr:row>
      <xdr:rowOff>0</xdr:rowOff>
    </xdr:from>
    <xdr:to>
      <xdr:col>13</xdr:col>
      <xdr:colOff>304800</xdr:colOff>
      <xdr:row>131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161926</xdr:rowOff>
    </xdr:from>
    <xdr:to>
      <xdr:col>13</xdr:col>
      <xdr:colOff>304800</xdr:colOff>
      <xdr:row>30</xdr:row>
      <xdr:rowOff>104776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39</xdr:row>
      <xdr:rowOff>19051</xdr:rowOff>
    </xdr:from>
    <xdr:to>
      <xdr:col>13</xdr:col>
      <xdr:colOff>342900</xdr:colOff>
      <xdr:row>65</xdr:row>
      <xdr:rowOff>104776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79</xdr:row>
      <xdr:rowOff>19051</xdr:rowOff>
    </xdr:from>
    <xdr:to>
      <xdr:col>13</xdr:col>
      <xdr:colOff>342900</xdr:colOff>
      <xdr:row>105</xdr:row>
      <xdr:rowOff>104776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38100</xdr:colOff>
      <xdr:row>120</xdr:row>
      <xdr:rowOff>19051</xdr:rowOff>
    </xdr:from>
    <xdr:to>
      <xdr:col>13</xdr:col>
      <xdr:colOff>342900</xdr:colOff>
      <xdr:row>146</xdr:row>
      <xdr:rowOff>104776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38100</xdr:colOff>
      <xdr:row>157</xdr:row>
      <xdr:rowOff>19051</xdr:rowOff>
    </xdr:from>
    <xdr:to>
      <xdr:col>13</xdr:col>
      <xdr:colOff>342900</xdr:colOff>
      <xdr:row>183</xdr:row>
      <xdr:rowOff>104776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38100</xdr:colOff>
      <xdr:row>195</xdr:row>
      <xdr:rowOff>19051</xdr:rowOff>
    </xdr:from>
    <xdr:to>
      <xdr:col>13</xdr:col>
      <xdr:colOff>342900</xdr:colOff>
      <xdr:row>221</xdr:row>
      <xdr:rowOff>104776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9525</xdr:colOff>
      <xdr:row>251</xdr:row>
      <xdr:rowOff>123826</xdr:rowOff>
    </xdr:from>
    <xdr:to>
      <xdr:col>13</xdr:col>
      <xdr:colOff>314325</xdr:colOff>
      <xdr:row>278</xdr:row>
      <xdr:rowOff>66676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289</xdr:row>
      <xdr:rowOff>0</xdr:rowOff>
    </xdr:from>
    <xdr:to>
      <xdr:col>13</xdr:col>
      <xdr:colOff>304800</xdr:colOff>
      <xdr:row>315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323</xdr:row>
      <xdr:rowOff>0</xdr:rowOff>
    </xdr:from>
    <xdr:to>
      <xdr:col>13</xdr:col>
      <xdr:colOff>304800</xdr:colOff>
      <xdr:row>349</xdr:row>
      <xdr:rowOff>133350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12:C18" totalsRowShown="0" headerRowDxfId="51" dataDxfId="49" headerRowBorderDxfId="50" tableBorderDxfId="48" totalsRowBorderDxfId="47">
  <autoFilter ref="B12:C18"/>
  <tableColumns count="2">
    <tableColumn id="1" name="x" dataDxfId="46"/>
    <tableColumn id="2" name="y" dataDxfId="4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e2710111213" displayName="Table2710111213" ref="B207:E224" totalsRowShown="0">
  <autoFilter ref="B207:E224"/>
  <tableColumns count="4">
    <tableColumn id="1" name="x" dataDxfId="19">
      <calculatedColumnFormula>SUMPRODUCT($B$201:$E$201,B170:E170)</calculatedColumnFormula>
    </tableColumn>
    <tableColumn id="2" name="y" dataDxfId="18">
      <calculatedColumnFormula>SUMPRODUCT($B$202:$E$202,B170:E170)</calculatedColumnFormula>
    </tableColumn>
    <tableColumn id="3" name="z" dataDxfId="17">
      <calculatedColumnFormula>SUMPRODUCT($B$203:$E$203,B170:E170)</calculatedColumnFormula>
    </tableColumn>
    <tableColumn id="4" name="one" dataDxfId="16">
      <calculatedColumnFormula>SUMPRODUCT($B$204:$E$204,B170:E170)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e271011121314" displayName="Table271011121314" ref="B242:E259" totalsRowShown="0">
  <autoFilter ref="B242:E259"/>
  <tableColumns count="4">
    <tableColumn id="1" name="x" dataDxfId="15">
      <calculatedColumnFormula>SUMPRODUCT($B$236:$E$236,B208:E208)</calculatedColumnFormula>
    </tableColumn>
    <tableColumn id="2" name="y" dataDxfId="14">
      <calculatedColumnFormula>SUMPRODUCT($B$237:$E$237,B208:E208)</calculatedColumnFormula>
    </tableColumn>
    <tableColumn id="3" name="z" dataDxfId="13">
      <calculatedColumnFormula>SUMPRODUCT($B$238:$E$238,B208:E208)</calculatedColumnFormula>
    </tableColumn>
    <tableColumn id="4" name="one" dataDxfId="12">
      <calculatedColumnFormula>SUMPRODUCT($B$239:$E$239,B208:E208)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e27101112131415" displayName="Table27101112131415" ref="B262:E279" totalsRowShown="0">
  <autoFilter ref="B262:E279"/>
  <tableColumns count="4">
    <tableColumn id="1" name="x" dataDxfId="11">
      <calculatedColumnFormula>B243/$E243</calculatedColumnFormula>
    </tableColumn>
    <tableColumn id="2" name="y" dataDxfId="10">
      <calculatedColumnFormula>C243/$E243</calculatedColumnFormula>
    </tableColumn>
    <tableColumn id="3" name="z" dataDxfId="9">
      <calculatedColumnFormula>D243/$E243</calculatedColumnFormula>
    </tableColumn>
    <tableColumn id="4" name="one" dataDxfId="8">
      <calculatedColumnFormula>E243/$E243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50:D56" totalsRowShown="0">
  <autoFilter ref="B50:D56"/>
  <tableColumns count="3">
    <tableColumn id="1" name="x" dataDxfId="5">
      <calculatedColumnFormula>$C$46*B13+$D$46*C13</calculatedColumnFormula>
    </tableColumn>
    <tableColumn id="2" name="y" dataDxfId="4">
      <calculatedColumnFormula>$C$47*B13+$D$47*C13</calculatedColumnFormula>
    </tableColumn>
    <tableColumn id="3" name="one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B80:D86" totalsRowShown="0">
  <autoFilter ref="B80:D86"/>
  <tableColumns count="3">
    <tableColumn id="1" name="x" dataDxfId="2">
      <calculatedColumnFormula>SUMPRODUCT($C$76:$E$76,B51:D51)</calculatedColumnFormula>
    </tableColumn>
    <tableColumn id="2" name="y" dataDxfId="1">
      <calculatedColumnFormula>SUMPRODUCT($C$77:$E$77,B51:D51)</calculatedColumnFormula>
    </tableColumn>
    <tableColumn id="3" name="one" dataDxfId="0">
      <calculatedColumnFormula>SUMPRODUCT($C$78:$E$78,B51:D51)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245" displayName="Table245" ref="B114:C120" totalsRowShown="0">
  <autoFilter ref="B114:C120"/>
  <tableColumns count="2">
    <tableColumn id="1" name="x" dataDxfId="7">
      <calculatedColumnFormula>SUMPRODUCT($C$110:$D$110,B81:C81)</calculatedColumnFormula>
    </tableColumn>
    <tableColumn id="2" name="y" dataDxfId="6">
      <calculatedColumnFormula>SUMPRODUCT($C$111:$D$111,B81:C81)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B5:E22" totalsRowShown="0" headerRowDxfId="44" dataDxfId="42" headerRowBorderDxfId="43" tableBorderDxfId="41" totalsRowBorderDxfId="40">
  <autoFilter ref="B5:E22"/>
  <tableColumns count="4">
    <tableColumn id="1" name="x" dataDxfId="39"/>
    <tableColumn id="2" name="y" dataDxfId="38"/>
    <tableColumn id="3" name="z" dataDxfId="37"/>
    <tableColumn id="4" name="one" dataDxfId="3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27" displayName="Table27" ref="B51:E68" totalsRowShown="0">
  <autoFilter ref="B51:E68"/>
  <tableColumns count="4">
    <tableColumn id="1" name="x" dataDxfId="35">
      <calculatedColumnFormula>SUMPRODUCT($B$45:$E$45,B6:E6)</calculatedColumnFormula>
    </tableColumn>
    <tableColumn id="2" name="y" dataDxfId="34">
      <calculatedColumnFormula>SUMPRODUCT($B$46:$E$46,B6:E6)</calculatedColumnFormula>
    </tableColumn>
    <tableColumn id="3" name="z" dataDxfId="33">
      <calculatedColumnFormula>SUMPRODUCT($B$47:$E$47,B6:E6)</calculatedColumnFormula>
    </tableColumn>
    <tableColumn id="4" name="one" dataDxfId="32">
      <calculatedColumnFormula>SUMPRODUCT($B$48:$E$48,B6:E6)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2710" displayName="Table2710" ref="B91:E108" totalsRowShown="0">
  <autoFilter ref="B91:E108"/>
  <tableColumns count="4">
    <tableColumn id="1" name="x" dataDxfId="31">
      <calculatedColumnFormula>SUMPRODUCT($B$85:$E$85,B52:E52)</calculatedColumnFormula>
    </tableColumn>
    <tableColumn id="2" name="y" dataDxfId="30">
      <calculatedColumnFormula>SUMPRODUCT($B$86:$E$86,B52:E52)</calculatedColumnFormula>
    </tableColumn>
    <tableColumn id="3" name="z" dataDxfId="29">
      <calculatedColumnFormula>SUMPRODUCT($B$87:$E$87,B52:E52)</calculatedColumnFormula>
    </tableColumn>
    <tableColumn id="4" name="one" dataDxfId="28">
      <calculatedColumnFormula>SUMPRODUCT($B$88:$E$88,B52:E52)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271011" displayName="Table271011" ref="B132:E149" totalsRowShown="0">
  <autoFilter ref="B132:E149"/>
  <tableColumns count="4">
    <tableColumn id="1" name="x" dataDxfId="27">
      <calculatedColumnFormula>SUMPRODUCT($B$126:$E$126,B92:E92)</calculatedColumnFormula>
    </tableColumn>
    <tableColumn id="2" name="y" dataDxfId="26">
      <calculatedColumnFormula>SUMPRODUCT($B$127:$E$127,B92:E92)</calculatedColumnFormula>
    </tableColumn>
    <tableColumn id="3" name="z" dataDxfId="25">
      <calculatedColumnFormula>SUMPRODUCT($B$128:$E$128,B92:E92)</calculatedColumnFormula>
    </tableColumn>
    <tableColumn id="4" name="one" dataDxfId="24">
      <calculatedColumnFormula>SUMPRODUCT($B$129:$E$129,B92:E92)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27101112" displayName="Table27101112" ref="B169:E186" totalsRowShown="0">
  <autoFilter ref="B169:E186"/>
  <tableColumns count="4">
    <tableColumn id="1" name="x" dataDxfId="23">
      <calculatedColumnFormula>SUMPRODUCT($B$163:$E$163,B133:E133)</calculatedColumnFormula>
    </tableColumn>
    <tableColumn id="2" name="y" dataDxfId="22">
      <calculatedColumnFormula>SUMPRODUCT($B$164:$E$164,B133:E133)</calculatedColumnFormula>
    </tableColumn>
    <tableColumn id="3" name="z" dataDxfId="21">
      <calculatedColumnFormula>SUMPRODUCT($B$165:$E$165,B133:E133)</calculatedColumnFormula>
    </tableColumn>
    <tableColumn id="4" name="one" dataDxfId="20">
      <calculatedColumnFormula>SUMPRODUCT($B$166:$E$166,B133:E133)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Transformation_matrix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drawing" Target="../drawings/drawing2.xml"/><Relationship Id="rId7" Type="http://schemas.openxmlformats.org/officeDocument/2006/relationships/table" Target="../tables/table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n.wikipedia.org/wiki/Transformation_matrix" TargetMode="Externa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/>
  </sheetViews>
  <sheetFormatPr defaultRowHeight="15" x14ac:dyDescent="0.25"/>
  <cols>
    <col min="3" max="3" width="10.5703125" customWidth="1"/>
    <col min="4" max="4" width="10.5703125" bestFit="1" customWidth="1"/>
  </cols>
  <sheetData>
    <row r="1" spans="1:12" x14ac:dyDescent="0.25">
      <c r="A1" t="s">
        <v>32</v>
      </c>
    </row>
    <row r="3" spans="1:12" ht="37.5" customHeight="1" x14ac:dyDescent="0.25">
      <c r="A3" s="22" t="s">
        <v>33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1:12" ht="37.5" customHeight="1" x14ac:dyDescent="0.25">
      <c r="A5" s="22" t="s">
        <v>34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7" spans="1:12" x14ac:dyDescent="0.25">
      <c r="A7" s="1" t="s">
        <v>0</v>
      </c>
    </row>
    <row r="11" spans="1:12" x14ac:dyDescent="0.25">
      <c r="A11" s="12" t="s">
        <v>17</v>
      </c>
    </row>
    <row r="12" spans="1:12" x14ac:dyDescent="0.25">
      <c r="B12" s="3" t="s">
        <v>1</v>
      </c>
      <c r="C12" s="3" t="s">
        <v>2</v>
      </c>
    </row>
    <row r="13" spans="1:12" x14ac:dyDescent="0.25">
      <c r="B13" s="11">
        <v>0</v>
      </c>
      <c r="C13" s="11">
        <v>0</v>
      </c>
    </row>
    <row r="14" spans="1:12" x14ac:dyDescent="0.25">
      <c r="B14" s="2">
        <v>2</v>
      </c>
      <c r="C14" s="2">
        <v>2</v>
      </c>
    </row>
    <row r="15" spans="1:12" x14ac:dyDescent="0.25">
      <c r="B15" s="2">
        <v>2</v>
      </c>
      <c r="C15" s="2">
        <v>-2</v>
      </c>
    </row>
    <row r="16" spans="1:12" x14ac:dyDescent="0.25">
      <c r="B16" s="2">
        <v>-2</v>
      </c>
      <c r="C16" s="2">
        <v>-2</v>
      </c>
    </row>
    <row r="17" spans="2:3" x14ac:dyDescent="0.25">
      <c r="B17" s="2">
        <v>-2</v>
      </c>
      <c r="C17" s="2">
        <v>2</v>
      </c>
    </row>
    <row r="18" spans="2:3" x14ac:dyDescent="0.25">
      <c r="B18" s="4">
        <v>2</v>
      </c>
      <c r="C18" s="4">
        <v>2</v>
      </c>
    </row>
    <row r="41" spans="1:5" x14ac:dyDescent="0.25">
      <c r="A41" s="12" t="s">
        <v>16</v>
      </c>
    </row>
    <row r="43" spans="1:5" x14ac:dyDescent="0.25">
      <c r="B43" t="s">
        <v>41</v>
      </c>
      <c r="C43" s="5">
        <v>-10</v>
      </c>
    </row>
    <row r="45" spans="1:5" ht="15.75" thickBot="1" x14ac:dyDescent="0.3">
      <c r="A45" t="s">
        <v>42</v>
      </c>
      <c r="C45" t="s">
        <v>43</v>
      </c>
      <c r="D45" t="s">
        <v>44</v>
      </c>
    </row>
    <row r="46" spans="1:5" ht="15.75" thickBot="1" x14ac:dyDescent="0.3">
      <c r="C46" s="23">
        <f>COS(RADIANS(C43))</f>
        <v>0.98480775301220802</v>
      </c>
      <c r="D46" s="24">
        <f>SIN(RADIANS(C43))</f>
        <v>-0.17364817766693033</v>
      </c>
      <c r="E46" t="s">
        <v>45</v>
      </c>
    </row>
    <row r="47" spans="1:5" ht="15.75" thickBot="1" x14ac:dyDescent="0.3">
      <c r="C47" s="25">
        <f>-SIN(RADIANS(C43))</f>
        <v>0.17364817766693033</v>
      </c>
      <c r="D47" s="26">
        <f>COS(RADIANS(C43))</f>
        <v>0.98480775301220802</v>
      </c>
      <c r="E47" t="s">
        <v>46</v>
      </c>
    </row>
    <row r="50" spans="2:6" x14ac:dyDescent="0.25">
      <c r="B50" t="s">
        <v>1</v>
      </c>
      <c r="C50" t="s">
        <v>2</v>
      </c>
      <c r="D50" t="s">
        <v>13</v>
      </c>
    </row>
    <row r="51" spans="2:6" x14ac:dyDescent="0.25">
      <c r="B51">
        <f t="shared" ref="B51:B56" si="0">$C$46*B13+$D$46*C13</f>
        <v>0</v>
      </c>
      <c r="C51">
        <f t="shared" ref="C51:C56" si="1">$C$47*B13+$D$47*C13</f>
        <v>0</v>
      </c>
      <c r="D51" s="18">
        <v>1</v>
      </c>
      <c r="F51" s="10"/>
    </row>
    <row r="52" spans="2:6" x14ac:dyDescent="0.25">
      <c r="B52">
        <f t="shared" si="0"/>
        <v>1.6223191506905554</v>
      </c>
      <c r="C52">
        <f t="shared" si="1"/>
        <v>2.3169118613582769</v>
      </c>
      <c r="D52" s="18">
        <v>1</v>
      </c>
    </row>
    <row r="53" spans="2:6" x14ac:dyDescent="0.25">
      <c r="B53">
        <f t="shared" si="0"/>
        <v>2.3169118613582769</v>
      </c>
      <c r="C53">
        <f t="shared" si="1"/>
        <v>-1.6223191506905554</v>
      </c>
      <c r="D53" s="18">
        <v>1</v>
      </c>
    </row>
    <row r="54" spans="2:6" x14ac:dyDescent="0.25">
      <c r="B54">
        <f t="shared" si="0"/>
        <v>-1.6223191506905554</v>
      </c>
      <c r="C54">
        <f t="shared" si="1"/>
        <v>-2.3169118613582769</v>
      </c>
      <c r="D54" s="18">
        <v>1</v>
      </c>
    </row>
    <row r="55" spans="2:6" x14ac:dyDescent="0.25">
      <c r="B55">
        <f t="shared" si="0"/>
        <v>-2.3169118613582769</v>
      </c>
      <c r="C55">
        <f t="shared" si="1"/>
        <v>1.6223191506905554</v>
      </c>
      <c r="D55" s="18">
        <v>1</v>
      </c>
    </row>
    <row r="56" spans="2:6" x14ac:dyDescent="0.25">
      <c r="B56">
        <f t="shared" si="0"/>
        <v>1.6223191506905554</v>
      </c>
      <c r="C56">
        <f t="shared" si="1"/>
        <v>2.3169118613582769</v>
      </c>
      <c r="D56" s="18">
        <v>1</v>
      </c>
    </row>
    <row r="68" spans="1:6" x14ac:dyDescent="0.25">
      <c r="A68" s="12" t="s">
        <v>11</v>
      </c>
    </row>
    <row r="69" spans="1:6" x14ac:dyDescent="0.25">
      <c r="A69" s="27" t="s">
        <v>51</v>
      </c>
    </row>
    <row r="70" spans="1:6" x14ac:dyDescent="0.25">
      <c r="A70" s="27" t="s">
        <v>50</v>
      </c>
    </row>
    <row r="72" spans="1:6" x14ac:dyDescent="0.25">
      <c r="C72" t="s">
        <v>1</v>
      </c>
      <c r="D72" t="s">
        <v>2</v>
      </c>
    </row>
    <row r="73" spans="1:6" x14ac:dyDescent="0.25">
      <c r="B73" t="s">
        <v>12</v>
      </c>
      <c r="C73" s="5">
        <v>1</v>
      </c>
      <c r="D73" s="5">
        <v>-1</v>
      </c>
    </row>
    <row r="75" spans="1:6" ht="15.75" thickBot="1" x14ac:dyDescent="0.3">
      <c r="A75" t="s">
        <v>49</v>
      </c>
      <c r="C75" t="s">
        <v>43</v>
      </c>
      <c r="D75" t="s">
        <v>44</v>
      </c>
      <c r="E75" t="s">
        <v>47</v>
      </c>
    </row>
    <row r="76" spans="1:6" ht="15.75" thickBot="1" x14ac:dyDescent="0.3">
      <c r="C76" s="6">
        <v>1</v>
      </c>
      <c r="D76" s="6">
        <v>0</v>
      </c>
      <c r="E76" s="7">
        <f>C73</f>
        <v>1</v>
      </c>
      <c r="F76" t="s">
        <v>45</v>
      </c>
    </row>
    <row r="77" spans="1:6" ht="15.75" thickBot="1" x14ac:dyDescent="0.3">
      <c r="C77" s="6">
        <v>0</v>
      </c>
      <c r="D77" s="6">
        <v>1</v>
      </c>
      <c r="E77" s="7">
        <f>D73</f>
        <v>-1</v>
      </c>
      <c r="F77" t="s">
        <v>46</v>
      </c>
    </row>
    <row r="78" spans="1:6" ht="15.75" thickBot="1" x14ac:dyDescent="0.3">
      <c r="C78" s="8">
        <v>0</v>
      </c>
      <c r="D78" s="8">
        <v>0</v>
      </c>
      <c r="E78" s="9">
        <v>1</v>
      </c>
      <c r="F78" t="s">
        <v>48</v>
      </c>
    </row>
    <row r="80" spans="1:6" x14ac:dyDescent="0.25">
      <c r="B80" t="s">
        <v>1</v>
      </c>
      <c r="C80" t="s">
        <v>2</v>
      </c>
      <c r="D80" t="s">
        <v>13</v>
      </c>
    </row>
    <row r="81" spans="2:4" x14ac:dyDescent="0.25">
      <c r="B81">
        <f>SUMPRODUCT($C$76:$E$76,B51:D51)</f>
        <v>1</v>
      </c>
      <c r="C81">
        <f>SUMPRODUCT($C$77:$E$77,B51:D51)</f>
        <v>-1</v>
      </c>
      <c r="D81">
        <f>SUMPRODUCT($C$78:$E$78,B51:D51)</f>
        <v>1</v>
      </c>
    </row>
    <row r="82" spans="2:4" x14ac:dyDescent="0.25">
      <c r="B82">
        <f t="shared" ref="B82:B86" si="2">SUMPRODUCT($C$76:$E$76,B52:D52)</f>
        <v>2.6223191506905552</v>
      </c>
      <c r="C82">
        <f t="shared" ref="C82:D82" si="3">SUMPRODUCT($C$77:$E$77,B52:D52)</f>
        <v>1.3169118613582769</v>
      </c>
      <c r="D82">
        <f t="shared" ref="D82:D86" si="4">SUMPRODUCT($C$78:$E$78,B52:D52)</f>
        <v>1</v>
      </c>
    </row>
    <row r="83" spans="2:4" x14ac:dyDescent="0.25">
      <c r="B83">
        <f t="shared" si="2"/>
        <v>3.3169118613582769</v>
      </c>
      <c r="C83">
        <f t="shared" ref="C83:D83" si="5">SUMPRODUCT($C$77:$E$77,B53:D53)</f>
        <v>-2.6223191506905552</v>
      </c>
      <c r="D83">
        <f t="shared" si="4"/>
        <v>1</v>
      </c>
    </row>
    <row r="84" spans="2:4" x14ac:dyDescent="0.25">
      <c r="B84">
        <f t="shared" si="2"/>
        <v>-0.62231915069055543</v>
      </c>
      <c r="C84">
        <f t="shared" ref="C84:D84" si="6">SUMPRODUCT($C$77:$E$77,B54:D54)</f>
        <v>-3.3169118613582769</v>
      </c>
      <c r="D84">
        <f t="shared" si="4"/>
        <v>1</v>
      </c>
    </row>
    <row r="85" spans="2:4" x14ac:dyDescent="0.25">
      <c r="B85">
        <f t="shared" si="2"/>
        <v>-1.3169118613582769</v>
      </c>
      <c r="C85">
        <f t="shared" ref="C85:D85" si="7">SUMPRODUCT($C$77:$E$77,B55:D55)</f>
        <v>0.62231915069055543</v>
      </c>
      <c r="D85">
        <f t="shared" si="4"/>
        <v>1</v>
      </c>
    </row>
    <row r="86" spans="2:4" x14ac:dyDescent="0.25">
      <c r="B86">
        <f t="shared" si="2"/>
        <v>2.6223191506905552</v>
      </c>
      <c r="C86">
        <f t="shared" ref="C86:D86" si="8">SUMPRODUCT($C$77:$E$77,B56:D56)</f>
        <v>1.3169118613582769</v>
      </c>
      <c r="D86">
        <f t="shared" si="4"/>
        <v>1</v>
      </c>
    </row>
    <row r="106" spans="1:5" x14ac:dyDescent="0.25">
      <c r="A106" s="12" t="s">
        <v>18</v>
      </c>
      <c r="C106" t="s">
        <v>1</v>
      </c>
      <c r="D106" t="s">
        <v>2</v>
      </c>
    </row>
    <row r="107" spans="1:5" x14ac:dyDescent="0.25">
      <c r="B107" t="s">
        <v>19</v>
      </c>
      <c r="C107" s="5">
        <v>0.5</v>
      </c>
      <c r="D107" s="5">
        <v>0.25</v>
      </c>
    </row>
    <row r="109" spans="1:5" ht="15.75" thickBot="1" x14ac:dyDescent="0.3">
      <c r="A109" t="s">
        <v>29</v>
      </c>
      <c r="C109" t="s">
        <v>43</v>
      </c>
      <c r="D109" t="s">
        <v>44</v>
      </c>
    </row>
    <row r="110" spans="1:5" ht="15.75" thickBot="1" x14ac:dyDescent="0.3">
      <c r="C110" s="6">
        <f>C107</f>
        <v>0.5</v>
      </c>
      <c r="D110" s="7">
        <v>0</v>
      </c>
      <c r="E110" t="s">
        <v>45</v>
      </c>
    </row>
    <row r="111" spans="1:5" ht="15.75" thickBot="1" x14ac:dyDescent="0.3">
      <c r="C111" s="8">
        <v>0</v>
      </c>
      <c r="D111" s="9">
        <f>D107</f>
        <v>0.25</v>
      </c>
      <c r="E111" t="s">
        <v>46</v>
      </c>
    </row>
    <row r="114" spans="2:3" x14ac:dyDescent="0.25">
      <c r="B114" t="s">
        <v>1</v>
      </c>
      <c r="C114" t="s">
        <v>2</v>
      </c>
    </row>
    <row r="115" spans="2:3" x14ac:dyDescent="0.25">
      <c r="B115">
        <f t="shared" ref="B115:B120" si="9">SUMPRODUCT($C$110:$D$110,B81:C81)</f>
        <v>0.5</v>
      </c>
      <c r="C115">
        <f t="shared" ref="C115:C120" si="10">SUMPRODUCT($C$111:$D$111,B81:C81)</f>
        <v>-0.25</v>
      </c>
    </row>
    <row r="116" spans="2:3" x14ac:dyDescent="0.25">
      <c r="B116">
        <f t="shared" si="9"/>
        <v>1.3111595753452776</v>
      </c>
      <c r="C116">
        <f t="shared" si="10"/>
        <v>0.32922796533956922</v>
      </c>
    </row>
    <row r="117" spans="2:3" x14ac:dyDescent="0.25">
      <c r="B117">
        <f t="shared" si="9"/>
        <v>1.6584559306791384</v>
      </c>
      <c r="C117">
        <f t="shared" si="10"/>
        <v>-0.6555797876726388</v>
      </c>
    </row>
    <row r="118" spans="2:3" x14ac:dyDescent="0.25">
      <c r="B118">
        <f t="shared" si="9"/>
        <v>-0.31115957534527772</v>
      </c>
      <c r="C118">
        <f t="shared" si="10"/>
        <v>-0.82922796533956922</v>
      </c>
    </row>
    <row r="119" spans="2:3" x14ac:dyDescent="0.25">
      <c r="B119">
        <f t="shared" si="9"/>
        <v>-0.65845593067913843</v>
      </c>
      <c r="C119">
        <f t="shared" si="10"/>
        <v>0.15557978767263886</v>
      </c>
    </row>
    <row r="120" spans="2:3" x14ac:dyDescent="0.25">
      <c r="B120">
        <f t="shared" si="9"/>
        <v>1.3111595753452776</v>
      </c>
      <c r="C120">
        <f t="shared" si="10"/>
        <v>0.32922796533956922</v>
      </c>
    </row>
  </sheetData>
  <mergeCells count="2">
    <mergeCell ref="A3:L3"/>
    <mergeCell ref="A5:L5"/>
  </mergeCells>
  <hyperlinks>
    <hyperlink ref="A7" r:id="rId1" location="Examples_in_2D_graphics"/>
  </hyperlinks>
  <pageMargins left="0.7" right="0.7" top="0.75" bottom="0.75" header="0.3" footer="0.3"/>
  <pageSetup orientation="portrait" r:id="rId2"/>
  <drawing r:id="rId3"/>
  <tableParts count="4"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219" workbookViewId="0">
      <pane ySplit="12360" topLeftCell="A73"/>
      <selection activeCell="D232" sqref="D232"/>
      <selection pane="bottomLeft" activeCell="C83" sqref="C83"/>
    </sheetView>
  </sheetViews>
  <sheetFormatPr defaultRowHeight="15" x14ac:dyDescent="0.25"/>
  <cols>
    <col min="2" max="2" width="10.28515625" bestFit="1" customWidth="1"/>
    <col min="3" max="3" width="10.5703125" customWidth="1"/>
  </cols>
  <sheetData>
    <row r="1" spans="1:5" x14ac:dyDescent="0.25">
      <c r="A1" t="s">
        <v>35</v>
      </c>
    </row>
    <row r="2" spans="1:5" x14ac:dyDescent="0.25">
      <c r="A2" s="1" t="s">
        <v>25</v>
      </c>
    </row>
    <row r="4" spans="1:5" x14ac:dyDescent="0.25">
      <c r="A4" s="12" t="s">
        <v>17</v>
      </c>
    </row>
    <row r="5" spans="1:5" x14ac:dyDescent="0.25">
      <c r="B5" s="3" t="s">
        <v>1</v>
      </c>
      <c r="C5" s="3" t="s">
        <v>2</v>
      </c>
      <c r="D5" s="13" t="s">
        <v>20</v>
      </c>
      <c r="E5" s="13" t="s">
        <v>13</v>
      </c>
    </row>
    <row r="6" spans="1:5" x14ac:dyDescent="0.25">
      <c r="B6" s="11">
        <v>0</v>
      </c>
      <c r="C6" s="11">
        <v>0</v>
      </c>
      <c r="D6" s="11">
        <v>0</v>
      </c>
      <c r="E6" s="15">
        <v>1</v>
      </c>
    </row>
    <row r="7" spans="1:5" x14ac:dyDescent="0.25">
      <c r="B7" s="2">
        <v>2</v>
      </c>
      <c r="C7" s="2">
        <v>2</v>
      </c>
      <c r="D7" s="2">
        <v>2</v>
      </c>
      <c r="E7" s="14">
        <v>1</v>
      </c>
    </row>
    <row r="8" spans="1:5" x14ac:dyDescent="0.25">
      <c r="B8" s="2">
        <v>2</v>
      </c>
      <c r="C8" s="2">
        <v>-2</v>
      </c>
      <c r="D8" s="2">
        <v>2</v>
      </c>
      <c r="E8" s="14">
        <v>1</v>
      </c>
    </row>
    <row r="9" spans="1:5" x14ac:dyDescent="0.25">
      <c r="B9" s="2">
        <v>-2</v>
      </c>
      <c r="C9" s="2">
        <v>-2</v>
      </c>
      <c r="D9" s="2">
        <v>2</v>
      </c>
      <c r="E9" s="14">
        <v>1</v>
      </c>
    </row>
    <row r="10" spans="1:5" x14ac:dyDescent="0.25">
      <c r="B10" s="2">
        <v>-2</v>
      </c>
      <c r="C10" s="2">
        <v>2</v>
      </c>
      <c r="D10" s="2">
        <v>2</v>
      </c>
      <c r="E10" s="14">
        <v>1</v>
      </c>
    </row>
    <row r="11" spans="1:5" x14ac:dyDescent="0.25">
      <c r="B11" s="4">
        <v>2</v>
      </c>
      <c r="C11" s="4">
        <v>2</v>
      </c>
      <c r="D11" s="4">
        <v>2</v>
      </c>
      <c r="E11" s="16">
        <v>1</v>
      </c>
    </row>
    <row r="12" spans="1:5" x14ac:dyDescent="0.25">
      <c r="B12" s="2">
        <v>2</v>
      </c>
      <c r="C12" s="2">
        <v>2</v>
      </c>
      <c r="D12" s="2">
        <v>-2</v>
      </c>
      <c r="E12" s="14">
        <v>1</v>
      </c>
    </row>
    <row r="13" spans="1:5" x14ac:dyDescent="0.25">
      <c r="B13" s="2">
        <v>2</v>
      </c>
      <c r="C13" s="2">
        <v>-2</v>
      </c>
      <c r="D13" s="2">
        <v>-2</v>
      </c>
      <c r="E13" s="14">
        <v>1</v>
      </c>
    </row>
    <row r="14" spans="1:5" x14ac:dyDescent="0.25">
      <c r="B14" s="2">
        <v>2</v>
      </c>
      <c r="C14" s="2">
        <v>-2</v>
      </c>
      <c r="D14" s="2">
        <v>2</v>
      </c>
      <c r="E14" s="14">
        <v>1</v>
      </c>
    </row>
    <row r="15" spans="1:5" x14ac:dyDescent="0.25">
      <c r="B15" s="2">
        <v>2</v>
      </c>
      <c r="C15" s="2">
        <v>-2</v>
      </c>
      <c r="D15" s="2">
        <v>-2</v>
      </c>
      <c r="E15" s="14">
        <v>1</v>
      </c>
    </row>
    <row r="16" spans="1:5" x14ac:dyDescent="0.25">
      <c r="B16" s="2">
        <v>-2</v>
      </c>
      <c r="C16" s="2">
        <v>-2</v>
      </c>
      <c r="D16" s="2">
        <v>-2</v>
      </c>
      <c r="E16" s="14">
        <v>1</v>
      </c>
    </row>
    <row r="17" spans="2:5" x14ac:dyDescent="0.25">
      <c r="B17" s="2">
        <v>-2</v>
      </c>
      <c r="C17" s="2">
        <v>-2</v>
      </c>
      <c r="D17" s="2">
        <v>2</v>
      </c>
      <c r="E17" s="14">
        <v>1</v>
      </c>
    </row>
    <row r="18" spans="2:5" x14ac:dyDescent="0.25">
      <c r="B18" s="2">
        <v>-2</v>
      </c>
      <c r="C18" s="2">
        <v>-2</v>
      </c>
      <c r="D18" s="2">
        <v>-2</v>
      </c>
      <c r="E18" s="14">
        <v>1</v>
      </c>
    </row>
    <row r="19" spans="2:5" x14ac:dyDescent="0.25">
      <c r="B19" s="2">
        <v>-2</v>
      </c>
      <c r="C19" s="2">
        <v>2</v>
      </c>
      <c r="D19" s="2">
        <v>-2</v>
      </c>
      <c r="E19" s="14">
        <v>1</v>
      </c>
    </row>
    <row r="20" spans="2:5" x14ac:dyDescent="0.25">
      <c r="B20" s="2">
        <v>-2</v>
      </c>
      <c r="C20" s="2">
        <v>2</v>
      </c>
      <c r="D20" s="2">
        <v>2</v>
      </c>
      <c r="E20" s="14">
        <v>1</v>
      </c>
    </row>
    <row r="21" spans="2:5" x14ac:dyDescent="0.25">
      <c r="B21" s="2">
        <v>-2</v>
      </c>
      <c r="C21" s="2">
        <v>2</v>
      </c>
      <c r="D21" s="2">
        <v>-2</v>
      </c>
      <c r="E21" s="14">
        <v>1</v>
      </c>
    </row>
    <row r="22" spans="2:5" x14ac:dyDescent="0.25">
      <c r="B22" s="4">
        <v>2</v>
      </c>
      <c r="C22" s="4">
        <v>2</v>
      </c>
      <c r="D22" s="4">
        <v>-2</v>
      </c>
      <c r="E22" s="14">
        <v>1</v>
      </c>
    </row>
    <row r="40" spans="1:6" x14ac:dyDescent="0.25">
      <c r="A40" s="12" t="s">
        <v>21</v>
      </c>
    </row>
    <row r="41" spans="1:6" x14ac:dyDescent="0.25">
      <c r="C41" t="s">
        <v>3</v>
      </c>
      <c r="D41" t="s">
        <v>4</v>
      </c>
    </row>
    <row r="42" spans="1:6" x14ac:dyDescent="0.25">
      <c r="B42" t="s">
        <v>5</v>
      </c>
      <c r="C42" s="5">
        <v>10</v>
      </c>
      <c r="D42">
        <f>RADIANS(C42)</f>
        <v>0.17453292519943295</v>
      </c>
    </row>
    <row r="44" spans="1:6" ht="15.75" thickBot="1" x14ac:dyDescent="0.3">
      <c r="A44" t="s">
        <v>6</v>
      </c>
      <c r="B44" t="s">
        <v>8</v>
      </c>
      <c r="C44" t="s">
        <v>9</v>
      </c>
      <c r="D44" t="s">
        <v>22</v>
      </c>
      <c r="E44" t="s">
        <v>14</v>
      </c>
    </row>
    <row r="45" spans="1:6" ht="15.75" thickBot="1" x14ac:dyDescent="0.3">
      <c r="B45" s="9">
        <f>COS($D$42)</f>
        <v>0.98480775301220802</v>
      </c>
      <c r="C45" s="9">
        <f>SIN($D$42)</f>
        <v>0.17364817766693033</v>
      </c>
      <c r="D45" s="9">
        <v>0</v>
      </c>
      <c r="E45" s="9">
        <v>0</v>
      </c>
      <c r="F45" t="s">
        <v>7</v>
      </c>
    </row>
    <row r="46" spans="1:6" ht="15.75" thickBot="1" x14ac:dyDescent="0.3">
      <c r="B46" s="9">
        <f>-SIN($D$42)</f>
        <v>-0.17364817766693033</v>
      </c>
      <c r="C46" s="9">
        <f>COS($D$42)</f>
        <v>0.98480775301220802</v>
      </c>
      <c r="D46" s="9">
        <v>0</v>
      </c>
      <c r="E46" s="9">
        <v>0</v>
      </c>
      <c r="F46" t="s">
        <v>10</v>
      </c>
    </row>
    <row r="47" spans="1:6" ht="15.75" thickBot="1" x14ac:dyDescent="0.3">
      <c r="B47" s="9">
        <v>0</v>
      </c>
      <c r="C47" s="9">
        <v>0</v>
      </c>
      <c r="D47" s="9">
        <v>1</v>
      </c>
      <c r="E47" s="9">
        <v>0</v>
      </c>
      <c r="F47" t="s">
        <v>23</v>
      </c>
    </row>
    <row r="48" spans="1:6" ht="15.75" thickBot="1" x14ac:dyDescent="0.3">
      <c r="B48" s="9">
        <v>0</v>
      </c>
      <c r="C48" s="9">
        <v>0</v>
      </c>
      <c r="D48" s="9">
        <v>0</v>
      </c>
      <c r="E48" s="9">
        <v>1</v>
      </c>
      <c r="F48" t="s">
        <v>15</v>
      </c>
    </row>
    <row r="49" spans="2:7" x14ac:dyDescent="0.25">
      <c r="C49" s="17"/>
      <c r="D49" s="17"/>
      <c r="E49" s="17"/>
    </row>
    <row r="51" spans="2:7" x14ac:dyDescent="0.25">
      <c r="B51" t="s">
        <v>1</v>
      </c>
      <c r="C51" t="s">
        <v>2</v>
      </c>
      <c r="D51" t="s">
        <v>20</v>
      </c>
      <c r="E51" t="s">
        <v>13</v>
      </c>
    </row>
    <row r="52" spans="2:7" x14ac:dyDescent="0.25">
      <c r="B52">
        <f t="shared" ref="B52:B57" si="0">SUMPRODUCT($B$45:$E$45,B6:E6)</f>
        <v>0</v>
      </c>
      <c r="C52">
        <f t="shared" ref="C52:C57" si="1">SUMPRODUCT($B$46:$E$46,B6:E6)</f>
        <v>0</v>
      </c>
      <c r="D52">
        <f t="shared" ref="D52:D68" si="2">SUMPRODUCT($B$47:$E$47,B6:E6)</f>
        <v>0</v>
      </c>
      <c r="E52" s="18">
        <f t="shared" ref="E52:E57" si="3">SUMPRODUCT($B$48:$E$48,B6:E6)</f>
        <v>1</v>
      </c>
      <c r="G52" s="10"/>
    </row>
    <row r="53" spans="2:7" x14ac:dyDescent="0.25">
      <c r="B53">
        <f t="shared" si="0"/>
        <v>2.3169118613582769</v>
      </c>
      <c r="C53">
        <f t="shared" si="1"/>
        <v>1.6223191506905554</v>
      </c>
      <c r="D53" s="18">
        <f t="shared" si="2"/>
        <v>2</v>
      </c>
      <c r="E53" s="18">
        <f t="shared" si="3"/>
        <v>1</v>
      </c>
    </row>
    <row r="54" spans="2:7" x14ac:dyDescent="0.25">
      <c r="B54">
        <f t="shared" si="0"/>
        <v>1.6223191506905554</v>
      </c>
      <c r="C54">
        <f t="shared" si="1"/>
        <v>-2.3169118613582769</v>
      </c>
      <c r="D54" s="18">
        <f t="shared" si="2"/>
        <v>2</v>
      </c>
      <c r="E54" s="18">
        <f t="shared" si="3"/>
        <v>1</v>
      </c>
    </row>
    <row r="55" spans="2:7" x14ac:dyDescent="0.25">
      <c r="B55">
        <f t="shared" si="0"/>
        <v>-2.3169118613582769</v>
      </c>
      <c r="C55">
        <f t="shared" si="1"/>
        <v>-1.6223191506905554</v>
      </c>
      <c r="D55" s="18">
        <f t="shared" si="2"/>
        <v>2</v>
      </c>
      <c r="E55" s="18">
        <f t="shared" si="3"/>
        <v>1</v>
      </c>
    </row>
    <row r="56" spans="2:7" x14ac:dyDescent="0.25">
      <c r="B56">
        <f t="shared" si="0"/>
        <v>-1.6223191506905554</v>
      </c>
      <c r="C56">
        <f t="shared" si="1"/>
        <v>2.3169118613582769</v>
      </c>
      <c r="D56" s="18">
        <f t="shared" si="2"/>
        <v>2</v>
      </c>
      <c r="E56" s="18">
        <f t="shared" si="3"/>
        <v>1</v>
      </c>
    </row>
    <row r="57" spans="2:7" x14ac:dyDescent="0.25">
      <c r="B57">
        <f t="shared" si="0"/>
        <v>2.3169118613582769</v>
      </c>
      <c r="C57">
        <f t="shared" si="1"/>
        <v>1.6223191506905554</v>
      </c>
      <c r="D57" s="18">
        <f t="shared" si="2"/>
        <v>2</v>
      </c>
      <c r="E57" s="18">
        <f t="shared" si="3"/>
        <v>1</v>
      </c>
    </row>
    <row r="58" spans="2:7" x14ac:dyDescent="0.25">
      <c r="B58" s="18">
        <f t="shared" ref="B58:B68" si="4">SUMPRODUCT($B$45:$E$45,B12:E12)</f>
        <v>2.3169118613582769</v>
      </c>
      <c r="C58" s="18">
        <f t="shared" ref="C58:C68" si="5">SUMPRODUCT($B$46:$E$46,B12:E12)</f>
        <v>1.6223191506905554</v>
      </c>
      <c r="D58" s="18">
        <f t="shared" si="2"/>
        <v>-2</v>
      </c>
      <c r="E58" s="18">
        <f t="shared" ref="E58:E68" si="6">SUMPRODUCT($B$48:$E$48,B12:E12)</f>
        <v>1</v>
      </c>
    </row>
    <row r="59" spans="2:7" x14ac:dyDescent="0.25">
      <c r="B59" s="18">
        <f t="shared" si="4"/>
        <v>1.6223191506905554</v>
      </c>
      <c r="C59" s="18">
        <f t="shared" si="5"/>
        <v>-2.3169118613582769</v>
      </c>
      <c r="D59" s="18">
        <f t="shared" si="2"/>
        <v>-2</v>
      </c>
      <c r="E59" s="18">
        <f t="shared" si="6"/>
        <v>1</v>
      </c>
    </row>
    <row r="60" spans="2:7" x14ac:dyDescent="0.25">
      <c r="B60" s="18">
        <f t="shared" si="4"/>
        <v>1.6223191506905554</v>
      </c>
      <c r="C60" s="18">
        <f t="shared" si="5"/>
        <v>-2.3169118613582769</v>
      </c>
      <c r="D60" s="18">
        <f t="shared" si="2"/>
        <v>2</v>
      </c>
      <c r="E60" s="18">
        <f t="shared" si="6"/>
        <v>1</v>
      </c>
    </row>
    <row r="61" spans="2:7" x14ac:dyDescent="0.25">
      <c r="B61" s="18">
        <f t="shared" si="4"/>
        <v>1.6223191506905554</v>
      </c>
      <c r="C61" s="18">
        <f t="shared" si="5"/>
        <v>-2.3169118613582769</v>
      </c>
      <c r="D61" s="18">
        <f t="shared" si="2"/>
        <v>-2</v>
      </c>
      <c r="E61" s="18">
        <f t="shared" si="6"/>
        <v>1</v>
      </c>
    </row>
    <row r="62" spans="2:7" x14ac:dyDescent="0.25">
      <c r="B62" s="18">
        <f t="shared" si="4"/>
        <v>-2.3169118613582769</v>
      </c>
      <c r="C62" s="18">
        <f t="shared" si="5"/>
        <v>-1.6223191506905554</v>
      </c>
      <c r="D62" s="18">
        <f t="shared" si="2"/>
        <v>-2</v>
      </c>
      <c r="E62" s="18">
        <f t="shared" si="6"/>
        <v>1</v>
      </c>
    </row>
    <row r="63" spans="2:7" x14ac:dyDescent="0.25">
      <c r="B63" s="18">
        <f t="shared" si="4"/>
        <v>-2.3169118613582769</v>
      </c>
      <c r="C63" s="18">
        <f t="shared" si="5"/>
        <v>-1.6223191506905554</v>
      </c>
      <c r="D63" s="18">
        <f t="shared" si="2"/>
        <v>2</v>
      </c>
      <c r="E63" s="18">
        <f t="shared" si="6"/>
        <v>1</v>
      </c>
    </row>
    <row r="64" spans="2:7" x14ac:dyDescent="0.25">
      <c r="B64" s="18">
        <f t="shared" si="4"/>
        <v>-2.3169118613582769</v>
      </c>
      <c r="C64" s="18">
        <f t="shared" si="5"/>
        <v>-1.6223191506905554</v>
      </c>
      <c r="D64" s="18">
        <f t="shared" si="2"/>
        <v>-2</v>
      </c>
      <c r="E64" s="18">
        <f t="shared" si="6"/>
        <v>1</v>
      </c>
    </row>
    <row r="65" spans="1:5" x14ac:dyDescent="0.25">
      <c r="B65" s="18">
        <f t="shared" si="4"/>
        <v>-1.6223191506905554</v>
      </c>
      <c r="C65" s="18">
        <f t="shared" si="5"/>
        <v>2.3169118613582769</v>
      </c>
      <c r="D65" s="18">
        <f t="shared" si="2"/>
        <v>-2</v>
      </c>
      <c r="E65" s="18">
        <f t="shared" si="6"/>
        <v>1</v>
      </c>
    </row>
    <row r="66" spans="1:5" x14ac:dyDescent="0.25">
      <c r="B66" s="18">
        <f t="shared" si="4"/>
        <v>-1.6223191506905554</v>
      </c>
      <c r="C66" s="18">
        <f t="shared" si="5"/>
        <v>2.3169118613582769</v>
      </c>
      <c r="D66" s="18">
        <f t="shared" si="2"/>
        <v>2</v>
      </c>
      <c r="E66" s="18">
        <f t="shared" si="6"/>
        <v>1</v>
      </c>
    </row>
    <row r="67" spans="1:5" x14ac:dyDescent="0.25">
      <c r="B67" s="18">
        <f t="shared" si="4"/>
        <v>-1.6223191506905554</v>
      </c>
      <c r="C67" s="18">
        <f t="shared" si="5"/>
        <v>2.3169118613582769</v>
      </c>
      <c r="D67" s="18">
        <f t="shared" si="2"/>
        <v>-2</v>
      </c>
      <c r="E67" s="18">
        <f t="shared" si="6"/>
        <v>1</v>
      </c>
    </row>
    <row r="68" spans="1:5" x14ac:dyDescent="0.25">
      <c r="B68" s="18">
        <f t="shared" si="4"/>
        <v>2.3169118613582769</v>
      </c>
      <c r="C68" s="18">
        <f t="shared" si="5"/>
        <v>1.6223191506905554</v>
      </c>
      <c r="D68" s="18">
        <f t="shared" si="2"/>
        <v>-2</v>
      </c>
      <c r="E68" s="18">
        <f t="shared" si="6"/>
        <v>1</v>
      </c>
    </row>
    <row r="69" spans="1:5" x14ac:dyDescent="0.25">
      <c r="B69" s="18"/>
    </row>
    <row r="80" spans="1:5" x14ac:dyDescent="0.25">
      <c r="A80" s="12" t="s">
        <v>24</v>
      </c>
    </row>
    <row r="81" spans="1:7" x14ac:dyDescent="0.25">
      <c r="C81" t="s">
        <v>3</v>
      </c>
      <c r="D81" t="s">
        <v>4</v>
      </c>
    </row>
    <row r="82" spans="1:7" x14ac:dyDescent="0.25">
      <c r="B82" t="s">
        <v>5</v>
      </c>
      <c r="C82" s="5">
        <v>20</v>
      </c>
      <c r="D82">
        <f>RADIANS(C82)</f>
        <v>0.3490658503988659</v>
      </c>
    </row>
    <row r="84" spans="1:7" ht="15.75" thickBot="1" x14ac:dyDescent="0.3">
      <c r="A84" t="s">
        <v>6</v>
      </c>
      <c r="B84" t="s">
        <v>8</v>
      </c>
      <c r="C84" t="s">
        <v>9</v>
      </c>
      <c r="D84" t="s">
        <v>22</v>
      </c>
      <c r="E84" t="s">
        <v>14</v>
      </c>
    </row>
    <row r="85" spans="1:7" ht="15.75" thickBot="1" x14ac:dyDescent="0.3">
      <c r="B85" s="9">
        <f>COS($D$82)</f>
        <v>0.93969262078590843</v>
      </c>
      <c r="C85" s="9">
        <v>0</v>
      </c>
      <c r="D85" s="9">
        <f>SIN($D$82)</f>
        <v>0.34202014332566871</v>
      </c>
      <c r="E85" s="9">
        <v>0</v>
      </c>
      <c r="F85" t="s">
        <v>7</v>
      </c>
    </row>
    <row r="86" spans="1:7" ht="15.75" thickBot="1" x14ac:dyDescent="0.3">
      <c r="B86" s="9">
        <v>0</v>
      </c>
      <c r="C86" s="9">
        <v>1</v>
      </c>
      <c r="D86" s="9">
        <v>0</v>
      </c>
      <c r="E86" s="9">
        <v>0</v>
      </c>
      <c r="F86" t="s">
        <v>10</v>
      </c>
    </row>
    <row r="87" spans="1:7" ht="15.75" thickBot="1" x14ac:dyDescent="0.3">
      <c r="B87" s="9">
        <f>-SIN($D$82)</f>
        <v>-0.34202014332566871</v>
      </c>
      <c r="C87" s="9">
        <v>0</v>
      </c>
      <c r="D87" s="9">
        <f>COS($D$82)</f>
        <v>0.93969262078590843</v>
      </c>
      <c r="E87" s="9">
        <v>0</v>
      </c>
      <c r="F87" t="s">
        <v>23</v>
      </c>
    </row>
    <row r="88" spans="1:7" ht="15.75" thickBot="1" x14ac:dyDescent="0.3">
      <c r="B88" s="9">
        <v>0</v>
      </c>
      <c r="C88" s="9">
        <v>0</v>
      </c>
      <c r="D88" s="9">
        <v>0</v>
      </c>
      <c r="E88" s="9">
        <v>1</v>
      </c>
      <c r="F88" t="s">
        <v>15</v>
      </c>
    </row>
    <row r="89" spans="1:7" x14ac:dyDescent="0.25">
      <c r="C89" s="17"/>
      <c r="D89" s="17"/>
      <c r="E89" s="17"/>
    </row>
    <row r="91" spans="1:7" x14ac:dyDescent="0.25">
      <c r="B91" t="s">
        <v>1</v>
      </c>
      <c r="C91" t="s">
        <v>2</v>
      </c>
      <c r="D91" t="s">
        <v>20</v>
      </c>
      <c r="E91" t="s">
        <v>13</v>
      </c>
    </row>
    <row r="92" spans="1:7" x14ac:dyDescent="0.25">
      <c r="B92">
        <f t="shared" ref="B92:B108" si="7">SUMPRODUCT($B$85:$E$85,B52:E52)</f>
        <v>0</v>
      </c>
      <c r="C92">
        <f t="shared" ref="C92:C108" si="8">SUMPRODUCT($B$86:$E$86,B52:E52)</f>
        <v>0</v>
      </c>
      <c r="D92">
        <f t="shared" ref="D92:D108" si="9">SUMPRODUCT($B$87:$E$87,B52:E52)</f>
        <v>0</v>
      </c>
      <c r="E92" s="18">
        <f t="shared" ref="E92:E108" si="10">SUMPRODUCT($B$88:$E$88,B52:E52)</f>
        <v>1</v>
      </c>
      <c r="G92" s="10"/>
    </row>
    <row r="93" spans="1:7" x14ac:dyDescent="0.25">
      <c r="B93">
        <f t="shared" si="7"/>
        <v>2.8612252657810537</v>
      </c>
      <c r="C93">
        <f t="shared" si="8"/>
        <v>1.6223191506905554</v>
      </c>
      <c r="D93" s="18">
        <f t="shared" si="9"/>
        <v>1.086954714677117</v>
      </c>
      <c r="E93" s="18">
        <f t="shared" si="10"/>
        <v>1</v>
      </c>
    </row>
    <row r="94" spans="1:7" x14ac:dyDescent="0.25">
      <c r="B94">
        <f t="shared" si="7"/>
        <v>2.2085216211149143</v>
      </c>
      <c r="C94">
        <f t="shared" si="8"/>
        <v>-2.3169118613582769</v>
      </c>
      <c r="D94" s="18">
        <f t="shared" si="9"/>
        <v>1.3245194131326561</v>
      </c>
      <c r="E94" s="18">
        <f t="shared" si="10"/>
        <v>1</v>
      </c>
    </row>
    <row r="95" spans="1:7" x14ac:dyDescent="0.25">
      <c r="B95">
        <f t="shared" si="7"/>
        <v>-1.4931446924783791</v>
      </c>
      <c r="C95">
        <f t="shared" si="8"/>
        <v>-1.6223191506905554</v>
      </c>
      <c r="D95" s="18">
        <f t="shared" si="9"/>
        <v>2.6718157684665167</v>
      </c>
      <c r="E95" s="18">
        <f t="shared" si="10"/>
        <v>1</v>
      </c>
    </row>
    <row r="96" spans="1:7" x14ac:dyDescent="0.25">
      <c r="B96">
        <f t="shared" si="7"/>
        <v>-0.84044104781223961</v>
      </c>
      <c r="C96">
        <f t="shared" si="8"/>
        <v>2.3169118613582769</v>
      </c>
      <c r="D96" s="18">
        <f t="shared" si="9"/>
        <v>2.4342510700109776</v>
      </c>
      <c r="E96" s="18">
        <f t="shared" si="10"/>
        <v>1</v>
      </c>
    </row>
    <row r="97" spans="2:5" x14ac:dyDescent="0.25">
      <c r="B97">
        <f t="shared" si="7"/>
        <v>2.8612252657810537</v>
      </c>
      <c r="C97">
        <f t="shared" si="8"/>
        <v>1.6223191506905554</v>
      </c>
      <c r="D97" s="18">
        <f t="shared" si="9"/>
        <v>1.086954714677117</v>
      </c>
      <c r="E97" s="18">
        <f t="shared" si="10"/>
        <v>1</v>
      </c>
    </row>
    <row r="98" spans="2:5" x14ac:dyDescent="0.25">
      <c r="B98" s="18">
        <f t="shared" si="7"/>
        <v>1.4931446924783791</v>
      </c>
      <c r="C98" s="18">
        <f t="shared" si="8"/>
        <v>1.6223191506905554</v>
      </c>
      <c r="D98" s="18">
        <f t="shared" si="9"/>
        <v>-2.6718157684665167</v>
      </c>
      <c r="E98" s="18">
        <f t="shared" si="10"/>
        <v>1</v>
      </c>
    </row>
    <row r="99" spans="2:5" x14ac:dyDescent="0.25">
      <c r="B99" s="18">
        <f t="shared" si="7"/>
        <v>0.84044104781223961</v>
      </c>
      <c r="C99" s="18">
        <f t="shared" si="8"/>
        <v>-2.3169118613582769</v>
      </c>
      <c r="D99" s="18">
        <f t="shared" si="9"/>
        <v>-2.4342510700109776</v>
      </c>
      <c r="E99" s="18">
        <f t="shared" si="10"/>
        <v>1</v>
      </c>
    </row>
    <row r="100" spans="2:5" x14ac:dyDescent="0.25">
      <c r="B100" s="18">
        <f t="shared" si="7"/>
        <v>2.2085216211149143</v>
      </c>
      <c r="C100" s="18">
        <f t="shared" si="8"/>
        <v>-2.3169118613582769</v>
      </c>
      <c r="D100" s="18">
        <f t="shared" si="9"/>
        <v>1.3245194131326561</v>
      </c>
      <c r="E100" s="18">
        <f t="shared" si="10"/>
        <v>1</v>
      </c>
    </row>
    <row r="101" spans="2:5" x14ac:dyDescent="0.25">
      <c r="B101" s="18">
        <f t="shared" si="7"/>
        <v>0.84044104781223961</v>
      </c>
      <c r="C101" s="18">
        <f t="shared" si="8"/>
        <v>-2.3169118613582769</v>
      </c>
      <c r="D101" s="18">
        <f t="shared" si="9"/>
        <v>-2.4342510700109776</v>
      </c>
      <c r="E101" s="18">
        <f t="shared" si="10"/>
        <v>1</v>
      </c>
    </row>
    <row r="102" spans="2:5" x14ac:dyDescent="0.25">
      <c r="B102" s="18">
        <f t="shared" si="7"/>
        <v>-2.8612252657810537</v>
      </c>
      <c r="C102" s="18">
        <f t="shared" si="8"/>
        <v>-1.6223191506905554</v>
      </c>
      <c r="D102" s="18">
        <f t="shared" si="9"/>
        <v>-1.086954714677117</v>
      </c>
      <c r="E102" s="18">
        <f t="shared" si="10"/>
        <v>1</v>
      </c>
    </row>
    <row r="103" spans="2:5" x14ac:dyDescent="0.25">
      <c r="B103" s="18">
        <f t="shared" si="7"/>
        <v>-1.4931446924783791</v>
      </c>
      <c r="C103" s="18">
        <f t="shared" si="8"/>
        <v>-1.6223191506905554</v>
      </c>
      <c r="D103" s="18">
        <f t="shared" si="9"/>
        <v>2.6718157684665167</v>
      </c>
      <c r="E103" s="18">
        <f t="shared" si="10"/>
        <v>1</v>
      </c>
    </row>
    <row r="104" spans="2:5" x14ac:dyDescent="0.25">
      <c r="B104" s="18">
        <f t="shared" si="7"/>
        <v>-2.8612252657810537</v>
      </c>
      <c r="C104" s="18">
        <f t="shared" si="8"/>
        <v>-1.6223191506905554</v>
      </c>
      <c r="D104" s="18">
        <f t="shared" si="9"/>
        <v>-1.086954714677117</v>
      </c>
      <c r="E104" s="18">
        <f t="shared" si="10"/>
        <v>1</v>
      </c>
    </row>
    <row r="105" spans="2:5" x14ac:dyDescent="0.25">
      <c r="B105" s="18">
        <f t="shared" si="7"/>
        <v>-2.2085216211149143</v>
      </c>
      <c r="C105" s="18">
        <f t="shared" si="8"/>
        <v>2.3169118613582769</v>
      </c>
      <c r="D105" s="18">
        <f t="shared" si="9"/>
        <v>-1.3245194131326561</v>
      </c>
      <c r="E105" s="18">
        <f t="shared" si="10"/>
        <v>1</v>
      </c>
    </row>
    <row r="106" spans="2:5" x14ac:dyDescent="0.25">
      <c r="B106" s="18">
        <f t="shared" si="7"/>
        <v>-0.84044104781223961</v>
      </c>
      <c r="C106" s="18">
        <f t="shared" si="8"/>
        <v>2.3169118613582769</v>
      </c>
      <c r="D106" s="18">
        <f t="shared" si="9"/>
        <v>2.4342510700109776</v>
      </c>
      <c r="E106" s="18">
        <f t="shared" si="10"/>
        <v>1</v>
      </c>
    </row>
    <row r="107" spans="2:5" x14ac:dyDescent="0.25">
      <c r="B107" s="18">
        <f t="shared" si="7"/>
        <v>-2.2085216211149143</v>
      </c>
      <c r="C107" s="18">
        <f t="shared" si="8"/>
        <v>2.3169118613582769</v>
      </c>
      <c r="D107" s="18">
        <f t="shared" si="9"/>
        <v>-1.3245194131326561</v>
      </c>
      <c r="E107" s="18">
        <f t="shared" si="10"/>
        <v>1</v>
      </c>
    </row>
    <row r="108" spans="2:5" x14ac:dyDescent="0.25">
      <c r="B108" s="18">
        <f t="shared" si="7"/>
        <v>1.4931446924783791</v>
      </c>
      <c r="C108" s="18">
        <f t="shared" si="8"/>
        <v>1.6223191506905554</v>
      </c>
      <c r="D108" s="18">
        <f t="shared" si="9"/>
        <v>-2.6718157684665167</v>
      </c>
      <c r="E108" s="18">
        <f t="shared" si="10"/>
        <v>1</v>
      </c>
    </row>
    <row r="109" spans="2:5" x14ac:dyDescent="0.25">
      <c r="B109" s="18"/>
    </row>
    <row r="121" spans="1:6" x14ac:dyDescent="0.25">
      <c r="A121" s="12" t="s">
        <v>26</v>
      </c>
    </row>
    <row r="122" spans="1:6" x14ac:dyDescent="0.25">
      <c r="C122" t="s">
        <v>3</v>
      </c>
      <c r="D122" t="s">
        <v>4</v>
      </c>
    </row>
    <row r="123" spans="1:6" x14ac:dyDescent="0.25">
      <c r="B123" t="s">
        <v>5</v>
      </c>
      <c r="C123" s="5">
        <v>0</v>
      </c>
      <c r="D123">
        <f>RADIANS(C123)</f>
        <v>0</v>
      </c>
    </row>
    <row r="125" spans="1:6" ht="15.75" thickBot="1" x14ac:dyDescent="0.3">
      <c r="A125" t="s">
        <v>6</v>
      </c>
      <c r="B125" t="s">
        <v>8</v>
      </c>
      <c r="C125" t="s">
        <v>9</v>
      </c>
      <c r="D125" t="s">
        <v>22</v>
      </c>
      <c r="E125" t="s">
        <v>14</v>
      </c>
    </row>
    <row r="126" spans="1:6" ht="15.75" thickBot="1" x14ac:dyDescent="0.3">
      <c r="B126" s="9">
        <v>1</v>
      </c>
      <c r="C126" s="9">
        <v>0</v>
      </c>
      <c r="D126" s="9">
        <v>0</v>
      </c>
      <c r="E126" s="9">
        <v>0</v>
      </c>
      <c r="F126" t="s">
        <v>7</v>
      </c>
    </row>
    <row r="127" spans="1:6" ht="15.75" thickBot="1" x14ac:dyDescent="0.3">
      <c r="B127" s="9">
        <v>0</v>
      </c>
      <c r="C127" s="9">
        <f>COS($D$123)</f>
        <v>1</v>
      </c>
      <c r="D127" s="9">
        <f>SIN($D$123)</f>
        <v>0</v>
      </c>
      <c r="E127" s="9">
        <v>0</v>
      </c>
      <c r="F127" t="s">
        <v>10</v>
      </c>
    </row>
    <row r="128" spans="1:6" ht="15.75" thickBot="1" x14ac:dyDescent="0.3">
      <c r="B128" s="9">
        <v>0</v>
      </c>
      <c r="C128" s="9">
        <f>-SIN($D$123)</f>
        <v>0</v>
      </c>
      <c r="D128" s="9">
        <f>COS($D$123)</f>
        <v>1</v>
      </c>
      <c r="E128" s="9">
        <v>0</v>
      </c>
      <c r="F128" t="s">
        <v>23</v>
      </c>
    </row>
    <row r="129" spans="2:7" ht="15.75" thickBot="1" x14ac:dyDescent="0.3">
      <c r="B129" s="9">
        <v>0</v>
      </c>
      <c r="C129" s="9">
        <v>0</v>
      </c>
      <c r="D129" s="9">
        <v>0</v>
      </c>
      <c r="E129" s="9">
        <v>1</v>
      </c>
      <c r="F129" t="s">
        <v>15</v>
      </c>
    </row>
    <row r="130" spans="2:7" x14ac:dyDescent="0.25">
      <c r="C130" s="17"/>
      <c r="D130" s="17"/>
      <c r="E130" s="17"/>
    </row>
    <row r="132" spans="2:7" x14ac:dyDescent="0.25">
      <c r="B132" t="s">
        <v>1</v>
      </c>
      <c r="C132" t="s">
        <v>2</v>
      </c>
      <c r="D132" t="s">
        <v>20</v>
      </c>
      <c r="E132" t="s">
        <v>13</v>
      </c>
    </row>
    <row r="133" spans="2:7" x14ac:dyDescent="0.25">
      <c r="B133">
        <f t="shared" ref="B133:B149" si="11">SUMPRODUCT($B$126:$E$126,B92:E92)</f>
        <v>0</v>
      </c>
      <c r="C133">
        <f t="shared" ref="C133:C149" si="12">SUMPRODUCT($B$127:$E$127,B92:E92)</f>
        <v>0</v>
      </c>
      <c r="D133">
        <f t="shared" ref="D133:D149" si="13">SUMPRODUCT($B$128:$E$128,B92:E92)</f>
        <v>0</v>
      </c>
      <c r="E133" s="18">
        <f t="shared" ref="E133:E149" si="14">SUMPRODUCT($B$129:$E$129,B92:E92)</f>
        <v>1</v>
      </c>
      <c r="G133" s="10"/>
    </row>
    <row r="134" spans="2:7" x14ac:dyDescent="0.25">
      <c r="B134">
        <f t="shared" si="11"/>
        <v>2.8612252657810537</v>
      </c>
      <c r="C134">
        <f t="shared" si="12"/>
        <v>1.6223191506905554</v>
      </c>
      <c r="D134" s="18">
        <f t="shared" si="13"/>
        <v>1.086954714677117</v>
      </c>
      <c r="E134" s="18">
        <f t="shared" si="14"/>
        <v>1</v>
      </c>
    </row>
    <row r="135" spans="2:7" x14ac:dyDescent="0.25">
      <c r="B135">
        <f t="shared" si="11"/>
        <v>2.2085216211149143</v>
      </c>
      <c r="C135">
        <f t="shared" si="12"/>
        <v>-2.3169118613582769</v>
      </c>
      <c r="D135" s="18">
        <f t="shared" si="13"/>
        <v>1.3245194131326561</v>
      </c>
      <c r="E135" s="18">
        <f t="shared" si="14"/>
        <v>1</v>
      </c>
    </row>
    <row r="136" spans="2:7" x14ac:dyDescent="0.25">
      <c r="B136">
        <f t="shared" si="11"/>
        <v>-1.4931446924783791</v>
      </c>
      <c r="C136">
        <f t="shared" si="12"/>
        <v>-1.6223191506905554</v>
      </c>
      <c r="D136" s="18">
        <f t="shared" si="13"/>
        <v>2.6718157684665167</v>
      </c>
      <c r="E136" s="18">
        <f t="shared" si="14"/>
        <v>1</v>
      </c>
    </row>
    <row r="137" spans="2:7" x14ac:dyDescent="0.25">
      <c r="B137">
        <f t="shared" si="11"/>
        <v>-0.84044104781223961</v>
      </c>
      <c r="C137">
        <f t="shared" si="12"/>
        <v>2.3169118613582769</v>
      </c>
      <c r="D137" s="18">
        <f t="shared" si="13"/>
        <v>2.4342510700109776</v>
      </c>
      <c r="E137" s="18">
        <f t="shared" si="14"/>
        <v>1</v>
      </c>
    </row>
    <row r="138" spans="2:7" x14ac:dyDescent="0.25">
      <c r="B138">
        <f t="shared" si="11"/>
        <v>2.8612252657810537</v>
      </c>
      <c r="C138">
        <f t="shared" si="12"/>
        <v>1.6223191506905554</v>
      </c>
      <c r="D138" s="18">
        <f t="shared" si="13"/>
        <v>1.086954714677117</v>
      </c>
      <c r="E138" s="18">
        <f t="shared" si="14"/>
        <v>1</v>
      </c>
    </row>
    <row r="139" spans="2:7" x14ac:dyDescent="0.25">
      <c r="B139" s="18">
        <f t="shared" si="11"/>
        <v>1.4931446924783791</v>
      </c>
      <c r="C139" s="18">
        <f t="shared" si="12"/>
        <v>1.6223191506905554</v>
      </c>
      <c r="D139" s="18">
        <f t="shared" si="13"/>
        <v>-2.6718157684665167</v>
      </c>
      <c r="E139" s="18">
        <f t="shared" si="14"/>
        <v>1</v>
      </c>
    </row>
    <row r="140" spans="2:7" x14ac:dyDescent="0.25">
      <c r="B140" s="18">
        <f t="shared" si="11"/>
        <v>0.84044104781223961</v>
      </c>
      <c r="C140" s="18">
        <f t="shared" si="12"/>
        <v>-2.3169118613582769</v>
      </c>
      <c r="D140" s="18">
        <f t="shared" si="13"/>
        <v>-2.4342510700109776</v>
      </c>
      <c r="E140" s="18">
        <f t="shared" si="14"/>
        <v>1</v>
      </c>
    </row>
    <row r="141" spans="2:7" x14ac:dyDescent="0.25">
      <c r="B141" s="18">
        <f t="shared" si="11"/>
        <v>2.2085216211149143</v>
      </c>
      <c r="C141" s="18">
        <f t="shared" si="12"/>
        <v>-2.3169118613582769</v>
      </c>
      <c r="D141" s="18">
        <f t="shared" si="13"/>
        <v>1.3245194131326561</v>
      </c>
      <c r="E141" s="18">
        <f t="shared" si="14"/>
        <v>1</v>
      </c>
    </row>
    <row r="142" spans="2:7" x14ac:dyDescent="0.25">
      <c r="B142" s="18">
        <f t="shared" si="11"/>
        <v>0.84044104781223961</v>
      </c>
      <c r="C142" s="18">
        <f t="shared" si="12"/>
        <v>-2.3169118613582769</v>
      </c>
      <c r="D142" s="18">
        <f t="shared" si="13"/>
        <v>-2.4342510700109776</v>
      </c>
      <c r="E142" s="18">
        <f t="shared" si="14"/>
        <v>1</v>
      </c>
    </row>
    <row r="143" spans="2:7" x14ac:dyDescent="0.25">
      <c r="B143" s="18">
        <f t="shared" si="11"/>
        <v>-2.8612252657810537</v>
      </c>
      <c r="C143" s="18">
        <f t="shared" si="12"/>
        <v>-1.6223191506905554</v>
      </c>
      <c r="D143" s="18">
        <f t="shared" si="13"/>
        <v>-1.086954714677117</v>
      </c>
      <c r="E143" s="18">
        <f t="shared" si="14"/>
        <v>1</v>
      </c>
    </row>
    <row r="144" spans="2:7" x14ac:dyDescent="0.25">
      <c r="B144" s="18">
        <f t="shared" si="11"/>
        <v>-1.4931446924783791</v>
      </c>
      <c r="C144" s="18">
        <f t="shared" si="12"/>
        <v>-1.6223191506905554</v>
      </c>
      <c r="D144" s="18">
        <f t="shared" si="13"/>
        <v>2.6718157684665167</v>
      </c>
      <c r="E144" s="18">
        <f t="shared" si="14"/>
        <v>1</v>
      </c>
    </row>
    <row r="145" spans="1:5" x14ac:dyDescent="0.25">
      <c r="B145" s="18">
        <f t="shared" si="11"/>
        <v>-2.8612252657810537</v>
      </c>
      <c r="C145" s="18">
        <f t="shared" si="12"/>
        <v>-1.6223191506905554</v>
      </c>
      <c r="D145" s="18">
        <f t="shared" si="13"/>
        <v>-1.086954714677117</v>
      </c>
      <c r="E145" s="18">
        <f t="shared" si="14"/>
        <v>1</v>
      </c>
    </row>
    <row r="146" spans="1:5" x14ac:dyDescent="0.25">
      <c r="B146" s="18">
        <f t="shared" si="11"/>
        <v>-2.2085216211149143</v>
      </c>
      <c r="C146" s="18">
        <f t="shared" si="12"/>
        <v>2.3169118613582769</v>
      </c>
      <c r="D146" s="18">
        <f t="shared" si="13"/>
        <v>-1.3245194131326561</v>
      </c>
      <c r="E146" s="18">
        <f t="shared" si="14"/>
        <v>1</v>
      </c>
    </row>
    <row r="147" spans="1:5" x14ac:dyDescent="0.25">
      <c r="B147" s="18">
        <f t="shared" si="11"/>
        <v>-0.84044104781223961</v>
      </c>
      <c r="C147" s="18">
        <f t="shared" si="12"/>
        <v>2.3169118613582769</v>
      </c>
      <c r="D147" s="18">
        <f t="shared" si="13"/>
        <v>2.4342510700109776</v>
      </c>
      <c r="E147" s="18">
        <f t="shared" si="14"/>
        <v>1</v>
      </c>
    </row>
    <row r="148" spans="1:5" x14ac:dyDescent="0.25">
      <c r="B148" s="18">
        <f t="shared" si="11"/>
        <v>-2.2085216211149143</v>
      </c>
      <c r="C148" s="18">
        <f t="shared" si="12"/>
        <v>2.3169118613582769</v>
      </c>
      <c r="D148" s="18">
        <f t="shared" si="13"/>
        <v>-1.3245194131326561</v>
      </c>
      <c r="E148" s="18">
        <f t="shared" si="14"/>
        <v>1</v>
      </c>
    </row>
    <row r="149" spans="1:5" x14ac:dyDescent="0.25">
      <c r="B149" s="18">
        <f t="shared" si="11"/>
        <v>1.4931446924783791</v>
      </c>
      <c r="C149" s="18">
        <f t="shared" si="12"/>
        <v>1.6223191506905554</v>
      </c>
      <c r="D149" s="18">
        <f t="shared" si="13"/>
        <v>-2.6718157684665167</v>
      </c>
      <c r="E149" s="18">
        <f t="shared" si="14"/>
        <v>1</v>
      </c>
    </row>
    <row r="150" spans="1:5" x14ac:dyDescent="0.25">
      <c r="B150" s="18"/>
    </row>
    <row r="158" spans="1:5" x14ac:dyDescent="0.25">
      <c r="A158" s="12" t="s">
        <v>11</v>
      </c>
    </row>
    <row r="159" spans="1:5" x14ac:dyDescent="0.25">
      <c r="C159" t="s">
        <v>1</v>
      </c>
      <c r="D159" t="s">
        <v>2</v>
      </c>
      <c r="E159" t="s">
        <v>20</v>
      </c>
    </row>
    <row r="160" spans="1:5" x14ac:dyDescent="0.25">
      <c r="B160" t="s">
        <v>12</v>
      </c>
      <c r="C160" s="5">
        <v>0</v>
      </c>
      <c r="D160" s="5">
        <v>0</v>
      </c>
      <c r="E160" s="5">
        <v>4</v>
      </c>
    </row>
    <row r="162" spans="1:7" ht="15.75" thickBot="1" x14ac:dyDescent="0.3">
      <c r="A162" t="s">
        <v>27</v>
      </c>
      <c r="B162" t="s">
        <v>8</v>
      </c>
      <c r="C162" t="s">
        <v>9</v>
      </c>
      <c r="D162" t="s">
        <v>22</v>
      </c>
      <c r="E162" t="s">
        <v>14</v>
      </c>
    </row>
    <row r="163" spans="1:7" ht="15.75" thickBot="1" x14ac:dyDescent="0.3">
      <c r="B163" s="9">
        <v>1</v>
      </c>
      <c r="C163" s="9">
        <v>0</v>
      </c>
      <c r="D163" s="9">
        <v>0</v>
      </c>
      <c r="E163" s="9">
        <f>D160</f>
        <v>0</v>
      </c>
      <c r="F163" t="s">
        <v>7</v>
      </c>
    </row>
    <row r="164" spans="1:7" ht="15.75" thickBot="1" x14ac:dyDescent="0.3">
      <c r="B164" s="9">
        <v>0</v>
      </c>
      <c r="C164" s="9">
        <v>1</v>
      </c>
      <c r="D164" s="9">
        <v>0</v>
      </c>
      <c r="E164" s="9">
        <v>0</v>
      </c>
      <c r="F164" t="s">
        <v>10</v>
      </c>
    </row>
    <row r="165" spans="1:7" ht="15.75" thickBot="1" x14ac:dyDescent="0.3">
      <c r="B165" s="9">
        <v>0</v>
      </c>
      <c r="C165" s="9">
        <v>0</v>
      </c>
      <c r="D165" s="9">
        <v>1</v>
      </c>
      <c r="E165" s="9">
        <f>E160</f>
        <v>4</v>
      </c>
      <c r="F165" t="s">
        <v>23</v>
      </c>
    </row>
    <row r="166" spans="1:7" ht="15.75" thickBot="1" x14ac:dyDescent="0.3">
      <c r="B166" s="9">
        <v>0</v>
      </c>
      <c r="C166" s="9">
        <v>0</v>
      </c>
      <c r="D166" s="9">
        <v>0</v>
      </c>
      <c r="E166" s="9">
        <v>1</v>
      </c>
      <c r="F166" t="s">
        <v>15</v>
      </c>
    </row>
    <row r="167" spans="1:7" x14ac:dyDescent="0.25">
      <c r="C167" s="17"/>
      <c r="D167" s="17"/>
      <c r="E167" s="17"/>
    </row>
    <row r="169" spans="1:7" x14ac:dyDescent="0.25">
      <c r="B169" t="s">
        <v>1</v>
      </c>
      <c r="C169" t="s">
        <v>2</v>
      </c>
      <c r="D169" t="s">
        <v>20</v>
      </c>
      <c r="E169" t="s">
        <v>13</v>
      </c>
    </row>
    <row r="170" spans="1:7" x14ac:dyDescent="0.25">
      <c r="B170">
        <f t="shared" ref="B170:B186" si="15">SUMPRODUCT($B$163:$E$163,B133:E133)</f>
        <v>0</v>
      </c>
      <c r="C170">
        <f t="shared" ref="C170:C186" si="16">SUMPRODUCT($B$164:$E$164,B133:E133)</f>
        <v>0</v>
      </c>
      <c r="D170">
        <f t="shared" ref="D170:D186" si="17">SUMPRODUCT($B$165:$E$165,B133:E133)</f>
        <v>4</v>
      </c>
      <c r="E170" s="18">
        <f t="shared" ref="E170:E186" si="18">SUMPRODUCT($B$166:$E$166,B133:E133)</f>
        <v>1</v>
      </c>
      <c r="G170" s="10"/>
    </row>
    <row r="171" spans="1:7" x14ac:dyDescent="0.25">
      <c r="B171">
        <f t="shared" si="15"/>
        <v>2.8612252657810537</v>
      </c>
      <c r="C171">
        <f t="shared" si="16"/>
        <v>1.6223191506905554</v>
      </c>
      <c r="D171" s="18">
        <f t="shared" si="17"/>
        <v>5.086954714677117</v>
      </c>
      <c r="E171" s="18">
        <f t="shared" si="18"/>
        <v>1</v>
      </c>
    </row>
    <row r="172" spans="1:7" x14ac:dyDescent="0.25">
      <c r="B172">
        <f t="shared" si="15"/>
        <v>2.2085216211149143</v>
      </c>
      <c r="C172">
        <f t="shared" si="16"/>
        <v>-2.3169118613582769</v>
      </c>
      <c r="D172" s="18">
        <f t="shared" si="17"/>
        <v>5.3245194131326556</v>
      </c>
      <c r="E172" s="18">
        <f t="shared" si="18"/>
        <v>1</v>
      </c>
    </row>
    <row r="173" spans="1:7" x14ac:dyDescent="0.25">
      <c r="B173">
        <f t="shared" si="15"/>
        <v>-1.4931446924783791</v>
      </c>
      <c r="C173">
        <f t="shared" si="16"/>
        <v>-1.6223191506905554</v>
      </c>
      <c r="D173" s="18">
        <f t="shared" si="17"/>
        <v>6.6718157684665167</v>
      </c>
      <c r="E173" s="18">
        <f t="shared" si="18"/>
        <v>1</v>
      </c>
    </row>
    <row r="174" spans="1:7" x14ac:dyDescent="0.25">
      <c r="B174">
        <f t="shared" si="15"/>
        <v>-0.84044104781223961</v>
      </c>
      <c r="C174">
        <f t="shared" si="16"/>
        <v>2.3169118613582769</v>
      </c>
      <c r="D174" s="18">
        <f t="shared" si="17"/>
        <v>6.4342510700109781</v>
      </c>
      <c r="E174" s="18">
        <f t="shared" si="18"/>
        <v>1</v>
      </c>
    </row>
    <row r="175" spans="1:7" x14ac:dyDescent="0.25">
      <c r="B175">
        <f t="shared" si="15"/>
        <v>2.8612252657810537</v>
      </c>
      <c r="C175">
        <f t="shared" si="16"/>
        <v>1.6223191506905554</v>
      </c>
      <c r="D175" s="18">
        <f t="shared" si="17"/>
        <v>5.086954714677117</v>
      </c>
      <c r="E175" s="18">
        <f t="shared" si="18"/>
        <v>1</v>
      </c>
    </row>
    <row r="176" spans="1:7" x14ac:dyDescent="0.25">
      <c r="B176" s="18">
        <f t="shared" si="15"/>
        <v>1.4931446924783791</v>
      </c>
      <c r="C176" s="18">
        <f t="shared" si="16"/>
        <v>1.6223191506905554</v>
      </c>
      <c r="D176" s="18">
        <f t="shared" si="17"/>
        <v>1.3281842315334833</v>
      </c>
      <c r="E176" s="18">
        <f t="shared" si="18"/>
        <v>1</v>
      </c>
    </row>
    <row r="177" spans="2:5" x14ac:dyDescent="0.25">
      <c r="B177" s="18">
        <f t="shared" si="15"/>
        <v>0.84044104781223961</v>
      </c>
      <c r="C177" s="18">
        <f t="shared" si="16"/>
        <v>-2.3169118613582769</v>
      </c>
      <c r="D177" s="18">
        <f t="shared" si="17"/>
        <v>1.5657489299890224</v>
      </c>
      <c r="E177" s="18">
        <f t="shared" si="18"/>
        <v>1</v>
      </c>
    </row>
    <row r="178" spans="2:5" x14ac:dyDescent="0.25">
      <c r="B178" s="18">
        <f t="shared" si="15"/>
        <v>2.2085216211149143</v>
      </c>
      <c r="C178" s="18">
        <f t="shared" si="16"/>
        <v>-2.3169118613582769</v>
      </c>
      <c r="D178" s="18">
        <f t="shared" si="17"/>
        <v>5.3245194131326556</v>
      </c>
      <c r="E178" s="18">
        <f t="shared" si="18"/>
        <v>1</v>
      </c>
    </row>
    <row r="179" spans="2:5" x14ac:dyDescent="0.25">
      <c r="B179" s="18">
        <f t="shared" si="15"/>
        <v>0.84044104781223961</v>
      </c>
      <c r="C179" s="18">
        <f t="shared" si="16"/>
        <v>-2.3169118613582769</v>
      </c>
      <c r="D179" s="18">
        <f t="shared" si="17"/>
        <v>1.5657489299890224</v>
      </c>
      <c r="E179" s="18">
        <f t="shared" si="18"/>
        <v>1</v>
      </c>
    </row>
    <row r="180" spans="2:5" x14ac:dyDescent="0.25">
      <c r="B180" s="18">
        <f t="shared" si="15"/>
        <v>-2.8612252657810537</v>
      </c>
      <c r="C180" s="18">
        <f t="shared" si="16"/>
        <v>-1.6223191506905554</v>
      </c>
      <c r="D180" s="18">
        <f t="shared" si="17"/>
        <v>2.913045285322883</v>
      </c>
      <c r="E180" s="18">
        <f t="shared" si="18"/>
        <v>1</v>
      </c>
    </row>
    <row r="181" spans="2:5" x14ac:dyDescent="0.25">
      <c r="B181" s="18">
        <f t="shared" si="15"/>
        <v>-1.4931446924783791</v>
      </c>
      <c r="C181" s="18">
        <f t="shared" si="16"/>
        <v>-1.6223191506905554</v>
      </c>
      <c r="D181" s="18">
        <f t="shared" si="17"/>
        <v>6.6718157684665167</v>
      </c>
      <c r="E181" s="18">
        <f t="shared" si="18"/>
        <v>1</v>
      </c>
    </row>
    <row r="182" spans="2:5" x14ac:dyDescent="0.25">
      <c r="B182" s="18">
        <f t="shared" si="15"/>
        <v>-2.8612252657810537</v>
      </c>
      <c r="C182" s="18">
        <f t="shared" si="16"/>
        <v>-1.6223191506905554</v>
      </c>
      <c r="D182" s="18">
        <f t="shared" si="17"/>
        <v>2.913045285322883</v>
      </c>
      <c r="E182" s="18">
        <f t="shared" si="18"/>
        <v>1</v>
      </c>
    </row>
    <row r="183" spans="2:5" x14ac:dyDescent="0.25">
      <c r="B183" s="18">
        <f t="shared" si="15"/>
        <v>-2.2085216211149143</v>
      </c>
      <c r="C183" s="18">
        <f t="shared" si="16"/>
        <v>2.3169118613582769</v>
      </c>
      <c r="D183" s="18">
        <f t="shared" si="17"/>
        <v>2.6754805868673439</v>
      </c>
      <c r="E183" s="18">
        <f t="shared" si="18"/>
        <v>1</v>
      </c>
    </row>
    <row r="184" spans="2:5" x14ac:dyDescent="0.25">
      <c r="B184" s="18">
        <f t="shared" si="15"/>
        <v>-0.84044104781223961</v>
      </c>
      <c r="C184" s="18">
        <f t="shared" si="16"/>
        <v>2.3169118613582769</v>
      </c>
      <c r="D184" s="18">
        <f t="shared" si="17"/>
        <v>6.4342510700109781</v>
      </c>
      <c r="E184" s="18">
        <f t="shared" si="18"/>
        <v>1</v>
      </c>
    </row>
    <row r="185" spans="2:5" x14ac:dyDescent="0.25">
      <c r="B185" s="18">
        <f t="shared" si="15"/>
        <v>-2.2085216211149143</v>
      </c>
      <c r="C185" s="18">
        <f t="shared" si="16"/>
        <v>2.3169118613582769</v>
      </c>
      <c r="D185" s="18">
        <f t="shared" si="17"/>
        <v>2.6754805868673439</v>
      </c>
      <c r="E185" s="18">
        <f t="shared" si="18"/>
        <v>1</v>
      </c>
    </row>
    <row r="186" spans="2:5" x14ac:dyDescent="0.25">
      <c r="B186" s="18">
        <f t="shared" si="15"/>
        <v>1.4931446924783791</v>
      </c>
      <c r="C186" s="18">
        <f t="shared" si="16"/>
        <v>1.6223191506905554</v>
      </c>
      <c r="D186" s="18">
        <f t="shared" si="17"/>
        <v>1.3281842315334833</v>
      </c>
      <c r="E186" s="18">
        <f t="shared" si="18"/>
        <v>1</v>
      </c>
    </row>
    <row r="187" spans="2:5" x14ac:dyDescent="0.25">
      <c r="B187" s="18"/>
    </row>
    <row r="196" spans="1:7" x14ac:dyDescent="0.25">
      <c r="A196" s="12" t="s">
        <v>28</v>
      </c>
    </row>
    <row r="197" spans="1:7" x14ac:dyDescent="0.25">
      <c r="C197" t="s">
        <v>1</v>
      </c>
      <c r="D197" t="s">
        <v>2</v>
      </c>
      <c r="E197" t="s">
        <v>20</v>
      </c>
    </row>
    <row r="198" spans="1:7" x14ac:dyDescent="0.25">
      <c r="B198" t="s">
        <v>19</v>
      </c>
      <c r="C198" s="5">
        <v>0.75</v>
      </c>
      <c r="D198" s="5">
        <v>0.75</v>
      </c>
      <c r="E198" s="5">
        <v>1</v>
      </c>
    </row>
    <row r="200" spans="1:7" ht="15.75" thickBot="1" x14ac:dyDescent="0.3">
      <c r="A200" t="s">
        <v>29</v>
      </c>
      <c r="B200" t="s">
        <v>8</v>
      </c>
      <c r="C200" t="s">
        <v>9</v>
      </c>
      <c r="D200" t="s">
        <v>22</v>
      </c>
      <c r="E200" t="s">
        <v>14</v>
      </c>
    </row>
    <row r="201" spans="1:7" ht="15.75" thickBot="1" x14ac:dyDescent="0.3">
      <c r="B201" s="9">
        <f>C198</f>
        <v>0.75</v>
      </c>
      <c r="C201" s="9">
        <v>0</v>
      </c>
      <c r="D201" s="9">
        <v>0</v>
      </c>
      <c r="E201" s="9">
        <v>0</v>
      </c>
      <c r="F201" t="s">
        <v>7</v>
      </c>
    </row>
    <row r="202" spans="1:7" ht="15.75" thickBot="1" x14ac:dyDescent="0.3">
      <c r="B202" s="9">
        <v>0</v>
      </c>
      <c r="C202" s="9">
        <f>D198</f>
        <v>0.75</v>
      </c>
      <c r="D202" s="9">
        <v>0</v>
      </c>
      <c r="E202" s="9">
        <v>0</v>
      </c>
      <c r="F202" t="s">
        <v>10</v>
      </c>
    </row>
    <row r="203" spans="1:7" ht="15.75" thickBot="1" x14ac:dyDescent="0.3">
      <c r="B203" s="9">
        <v>0</v>
      </c>
      <c r="C203" s="9">
        <v>0</v>
      </c>
      <c r="D203" s="9">
        <f>E198</f>
        <v>1</v>
      </c>
      <c r="E203" s="9">
        <v>0</v>
      </c>
      <c r="F203" t="s">
        <v>23</v>
      </c>
    </row>
    <row r="204" spans="1:7" ht="15.75" thickBot="1" x14ac:dyDescent="0.3">
      <c r="B204" s="9">
        <v>0</v>
      </c>
      <c r="C204" s="9">
        <v>0</v>
      </c>
      <c r="D204" s="9">
        <v>0</v>
      </c>
      <c r="E204" s="9">
        <v>1</v>
      </c>
      <c r="F204" t="s">
        <v>15</v>
      </c>
    </row>
    <row r="205" spans="1:7" x14ac:dyDescent="0.25">
      <c r="C205" s="17"/>
      <c r="D205" s="17"/>
      <c r="E205" s="17"/>
    </row>
    <row r="207" spans="1:7" x14ac:dyDescent="0.25">
      <c r="B207" t="s">
        <v>1</v>
      </c>
      <c r="C207" t="s">
        <v>2</v>
      </c>
      <c r="D207" t="s">
        <v>20</v>
      </c>
      <c r="E207" t="s">
        <v>13</v>
      </c>
    </row>
    <row r="208" spans="1:7" x14ac:dyDescent="0.25">
      <c r="B208">
        <f t="shared" ref="B208:B224" si="19">SUMPRODUCT($B$201:$E$201,B170:E170)</f>
        <v>0</v>
      </c>
      <c r="C208">
        <f t="shared" ref="C208:C224" si="20">SUMPRODUCT($B$202:$E$202,B170:E170)</f>
        <v>0</v>
      </c>
      <c r="D208">
        <f t="shared" ref="D208:D224" si="21">SUMPRODUCT($B$203:$E$203,B170:E170)</f>
        <v>4</v>
      </c>
      <c r="E208" s="18">
        <f t="shared" ref="E208:E224" si="22">SUMPRODUCT($B$204:$E$204,B170:E170)</f>
        <v>1</v>
      </c>
      <c r="G208" s="10"/>
    </row>
    <row r="209" spans="2:5" x14ac:dyDescent="0.25">
      <c r="B209">
        <f t="shared" si="19"/>
        <v>2.1459189493357904</v>
      </c>
      <c r="C209">
        <f t="shared" si="20"/>
        <v>1.2167393630179166</v>
      </c>
      <c r="D209" s="18">
        <f t="shared" si="21"/>
        <v>5.086954714677117</v>
      </c>
      <c r="E209" s="18">
        <f t="shared" si="22"/>
        <v>1</v>
      </c>
    </row>
    <row r="210" spans="2:5" x14ac:dyDescent="0.25">
      <c r="B210">
        <f t="shared" si="19"/>
        <v>1.6563912158361858</v>
      </c>
      <c r="C210">
        <f t="shared" si="20"/>
        <v>-1.7376838960187078</v>
      </c>
      <c r="D210" s="18">
        <f t="shared" si="21"/>
        <v>5.3245194131326556</v>
      </c>
      <c r="E210" s="18">
        <f t="shared" si="22"/>
        <v>1</v>
      </c>
    </row>
    <row r="211" spans="2:5" x14ac:dyDescent="0.25">
      <c r="B211">
        <f t="shared" si="19"/>
        <v>-1.1198585193587842</v>
      </c>
      <c r="C211">
        <f t="shared" si="20"/>
        <v>-1.2167393630179166</v>
      </c>
      <c r="D211" s="18">
        <f t="shared" si="21"/>
        <v>6.6718157684665167</v>
      </c>
      <c r="E211" s="18">
        <f t="shared" si="22"/>
        <v>1</v>
      </c>
    </row>
    <row r="212" spans="2:5" x14ac:dyDescent="0.25">
      <c r="B212">
        <f t="shared" si="19"/>
        <v>-0.63033078585917968</v>
      </c>
      <c r="C212">
        <f t="shared" si="20"/>
        <v>1.7376838960187078</v>
      </c>
      <c r="D212" s="18">
        <f t="shared" si="21"/>
        <v>6.4342510700109781</v>
      </c>
      <c r="E212" s="18">
        <f t="shared" si="22"/>
        <v>1</v>
      </c>
    </row>
    <row r="213" spans="2:5" x14ac:dyDescent="0.25">
      <c r="B213">
        <f t="shared" si="19"/>
        <v>2.1459189493357904</v>
      </c>
      <c r="C213">
        <f t="shared" si="20"/>
        <v>1.2167393630179166</v>
      </c>
      <c r="D213" s="18">
        <f t="shared" si="21"/>
        <v>5.086954714677117</v>
      </c>
      <c r="E213" s="18">
        <f t="shared" si="22"/>
        <v>1</v>
      </c>
    </row>
    <row r="214" spans="2:5" x14ac:dyDescent="0.25">
      <c r="B214" s="18">
        <f t="shared" si="19"/>
        <v>1.1198585193587842</v>
      </c>
      <c r="C214" s="18">
        <f t="shared" si="20"/>
        <v>1.2167393630179166</v>
      </c>
      <c r="D214" s="18">
        <f t="shared" si="21"/>
        <v>1.3281842315334833</v>
      </c>
      <c r="E214" s="18">
        <f t="shared" si="22"/>
        <v>1</v>
      </c>
    </row>
    <row r="215" spans="2:5" x14ac:dyDescent="0.25">
      <c r="B215" s="18">
        <f t="shared" si="19"/>
        <v>0.63033078585917968</v>
      </c>
      <c r="C215" s="18">
        <f t="shared" si="20"/>
        <v>-1.7376838960187078</v>
      </c>
      <c r="D215" s="18">
        <f t="shared" si="21"/>
        <v>1.5657489299890224</v>
      </c>
      <c r="E215" s="18">
        <f t="shared" si="22"/>
        <v>1</v>
      </c>
    </row>
    <row r="216" spans="2:5" x14ac:dyDescent="0.25">
      <c r="B216" s="18">
        <f t="shared" si="19"/>
        <v>1.6563912158361858</v>
      </c>
      <c r="C216" s="18">
        <f t="shared" si="20"/>
        <v>-1.7376838960187078</v>
      </c>
      <c r="D216" s="18">
        <f t="shared" si="21"/>
        <v>5.3245194131326556</v>
      </c>
      <c r="E216" s="18">
        <f t="shared" si="22"/>
        <v>1</v>
      </c>
    </row>
    <row r="217" spans="2:5" x14ac:dyDescent="0.25">
      <c r="B217" s="18">
        <f t="shared" si="19"/>
        <v>0.63033078585917968</v>
      </c>
      <c r="C217" s="18">
        <f t="shared" si="20"/>
        <v>-1.7376838960187078</v>
      </c>
      <c r="D217" s="18">
        <f t="shared" si="21"/>
        <v>1.5657489299890224</v>
      </c>
      <c r="E217" s="18">
        <f t="shared" si="22"/>
        <v>1</v>
      </c>
    </row>
    <row r="218" spans="2:5" x14ac:dyDescent="0.25">
      <c r="B218" s="18">
        <f t="shared" si="19"/>
        <v>-2.1459189493357904</v>
      </c>
      <c r="C218" s="18">
        <f t="shared" si="20"/>
        <v>-1.2167393630179166</v>
      </c>
      <c r="D218" s="18">
        <f t="shared" si="21"/>
        <v>2.913045285322883</v>
      </c>
      <c r="E218" s="18">
        <f t="shared" si="22"/>
        <v>1</v>
      </c>
    </row>
    <row r="219" spans="2:5" x14ac:dyDescent="0.25">
      <c r="B219" s="18">
        <f t="shared" si="19"/>
        <v>-1.1198585193587842</v>
      </c>
      <c r="C219" s="18">
        <f t="shared" si="20"/>
        <v>-1.2167393630179166</v>
      </c>
      <c r="D219" s="18">
        <f t="shared" si="21"/>
        <v>6.6718157684665167</v>
      </c>
      <c r="E219" s="18">
        <f t="shared" si="22"/>
        <v>1</v>
      </c>
    </row>
    <row r="220" spans="2:5" x14ac:dyDescent="0.25">
      <c r="B220" s="18">
        <f t="shared" si="19"/>
        <v>-2.1459189493357904</v>
      </c>
      <c r="C220" s="18">
        <f t="shared" si="20"/>
        <v>-1.2167393630179166</v>
      </c>
      <c r="D220" s="18">
        <f t="shared" si="21"/>
        <v>2.913045285322883</v>
      </c>
      <c r="E220" s="18">
        <f t="shared" si="22"/>
        <v>1</v>
      </c>
    </row>
    <row r="221" spans="2:5" x14ac:dyDescent="0.25">
      <c r="B221" s="18">
        <f t="shared" si="19"/>
        <v>-1.6563912158361858</v>
      </c>
      <c r="C221" s="18">
        <f t="shared" si="20"/>
        <v>1.7376838960187078</v>
      </c>
      <c r="D221" s="18">
        <f t="shared" si="21"/>
        <v>2.6754805868673439</v>
      </c>
      <c r="E221" s="18">
        <f t="shared" si="22"/>
        <v>1</v>
      </c>
    </row>
    <row r="222" spans="2:5" x14ac:dyDescent="0.25">
      <c r="B222" s="18">
        <f t="shared" si="19"/>
        <v>-0.63033078585917968</v>
      </c>
      <c r="C222" s="18">
        <f t="shared" si="20"/>
        <v>1.7376838960187078</v>
      </c>
      <c r="D222" s="18">
        <f t="shared" si="21"/>
        <v>6.4342510700109781</v>
      </c>
      <c r="E222" s="18">
        <f t="shared" si="22"/>
        <v>1</v>
      </c>
    </row>
    <row r="223" spans="2:5" x14ac:dyDescent="0.25">
      <c r="B223" s="18">
        <f t="shared" si="19"/>
        <v>-1.6563912158361858</v>
      </c>
      <c r="C223" s="18">
        <f t="shared" si="20"/>
        <v>1.7376838960187078</v>
      </c>
      <c r="D223" s="18">
        <f t="shared" si="21"/>
        <v>2.6754805868673439</v>
      </c>
      <c r="E223" s="18">
        <f t="shared" si="22"/>
        <v>1</v>
      </c>
    </row>
    <row r="224" spans="2:5" x14ac:dyDescent="0.25">
      <c r="B224" s="18">
        <f t="shared" si="19"/>
        <v>1.1198585193587842</v>
      </c>
      <c r="C224" s="18">
        <f t="shared" si="20"/>
        <v>1.2167393630179166</v>
      </c>
      <c r="D224" s="18">
        <f t="shared" si="21"/>
        <v>1.3281842315334833</v>
      </c>
      <c r="E224" s="18">
        <f t="shared" si="22"/>
        <v>1</v>
      </c>
    </row>
    <row r="225" spans="1:6" x14ac:dyDescent="0.25">
      <c r="B225" s="18"/>
    </row>
    <row r="231" spans="1:6" x14ac:dyDescent="0.25">
      <c r="A231" s="12" t="s">
        <v>30</v>
      </c>
    </row>
    <row r="233" spans="1:6" x14ac:dyDescent="0.25">
      <c r="A233" t="s">
        <v>31</v>
      </c>
    </row>
    <row r="235" spans="1:6" ht="15.75" thickBot="1" x14ac:dyDescent="0.3">
      <c r="B235" t="s">
        <v>8</v>
      </c>
      <c r="C235" t="s">
        <v>9</v>
      </c>
      <c r="D235" t="s">
        <v>22</v>
      </c>
      <c r="E235" t="s">
        <v>14</v>
      </c>
    </row>
    <row r="236" spans="1:6" ht="15.75" thickBot="1" x14ac:dyDescent="0.3">
      <c r="B236" s="9">
        <v>1</v>
      </c>
      <c r="C236" s="9">
        <v>0</v>
      </c>
      <c r="D236" s="9">
        <v>0</v>
      </c>
      <c r="E236" s="9">
        <v>0</v>
      </c>
      <c r="F236" t="s">
        <v>7</v>
      </c>
    </row>
    <row r="237" spans="1:6" ht="15.75" thickBot="1" x14ac:dyDescent="0.3">
      <c r="B237" s="9">
        <v>0</v>
      </c>
      <c r="C237" s="9">
        <v>1</v>
      </c>
      <c r="D237" s="9">
        <v>0</v>
      </c>
      <c r="E237" s="9">
        <v>0</v>
      </c>
      <c r="F237" t="s">
        <v>10</v>
      </c>
    </row>
    <row r="238" spans="1:6" ht="15.75" thickBot="1" x14ac:dyDescent="0.3">
      <c r="B238" s="9">
        <v>0</v>
      </c>
      <c r="C238" s="9">
        <v>0</v>
      </c>
      <c r="D238" s="9">
        <v>1</v>
      </c>
      <c r="E238" s="9">
        <v>0</v>
      </c>
      <c r="F238" t="s">
        <v>23</v>
      </c>
    </row>
    <row r="239" spans="1:6" ht="15.75" thickBot="1" x14ac:dyDescent="0.3">
      <c r="B239" s="9">
        <v>0</v>
      </c>
      <c r="C239" s="9">
        <v>0</v>
      </c>
      <c r="D239" s="9">
        <v>1</v>
      </c>
      <c r="E239" s="9">
        <v>0</v>
      </c>
      <c r="F239" t="s">
        <v>15</v>
      </c>
    </row>
    <row r="240" spans="1:6" x14ac:dyDescent="0.25">
      <c r="C240" s="17"/>
      <c r="D240" s="17"/>
      <c r="E240" s="17"/>
    </row>
    <row r="242" spans="2:7" x14ac:dyDescent="0.25">
      <c r="B242" t="s">
        <v>1</v>
      </c>
      <c r="C242" t="s">
        <v>2</v>
      </c>
      <c r="D242" t="s">
        <v>20</v>
      </c>
      <c r="E242" t="s">
        <v>13</v>
      </c>
    </row>
    <row r="243" spans="2:7" x14ac:dyDescent="0.25">
      <c r="B243">
        <f t="shared" ref="B243:B259" si="23">SUMPRODUCT($B$236:$E$236,B208:E208)</f>
        <v>0</v>
      </c>
      <c r="C243">
        <f t="shared" ref="C243:C259" si="24">SUMPRODUCT($B$237:$E$237,B208:E208)</f>
        <v>0</v>
      </c>
      <c r="D243">
        <f t="shared" ref="D243:D259" si="25">SUMPRODUCT($B$238:$E$238,B208:E208)</f>
        <v>4</v>
      </c>
      <c r="E243" s="18">
        <f t="shared" ref="E243:E259" si="26">SUMPRODUCT($B$239:$E$239,B208:E208)</f>
        <v>4</v>
      </c>
      <c r="G243" s="10"/>
    </row>
    <row r="244" spans="2:7" x14ac:dyDescent="0.25">
      <c r="B244">
        <f t="shared" si="23"/>
        <v>2.1459189493357904</v>
      </c>
      <c r="C244">
        <f t="shared" si="24"/>
        <v>1.2167393630179166</v>
      </c>
      <c r="D244" s="18">
        <f t="shared" si="25"/>
        <v>5.086954714677117</v>
      </c>
      <c r="E244" s="18">
        <f t="shared" si="26"/>
        <v>5.086954714677117</v>
      </c>
    </row>
    <row r="245" spans="2:7" x14ac:dyDescent="0.25">
      <c r="B245">
        <f t="shared" si="23"/>
        <v>1.6563912158361858</v>
      </c>
      <c r="C245">
        <f t="shared" si="24"/>
        <v>-1.7376838960187078</v>
      </c>
      <c r="D245" s="18">
        <f t="shared" si="25"/>
        <v>5.3245194131326556</v>
      </c>
      <c r="E245" s="18">
        <f t="shared" si="26"/>
        <v>5.3245194131326556</v>
      </c>
    </row>
    <row r="246" spans="2:7" x14ac:dyDescent="0.25">
      <c r="B246">
        <f t="shared" si="23"/>
        <v>-1.1198585193587842</v>
      </c>
      <c r="C246">
        <f t="shared" si="24"/>
        <v>-1.2167393630179166</v>
      </c>
      <c r="D246" s="18">
        <f t="shared" si="25"/>
        <v>6.6718157684665167</v>
      </c>
      <c r="E246" s="18">
        <f t="shared" si="26"/>
        <v>6.6718157684665167</v>
      </c>
    </row>
    <row r="247" spans="2:7" x14ac:dyDescent="0.25">
      <c r="B247">
        <f t="shared" si="23"/>
        <v>-0.63033078585917968</v>
      </c>
      <c r="C247">
        <f t="shared" si="24"/>
        <v>1.7376838960187078</v>
      </c>
      <c r="D247" s="18">
        <f t="shared" si="25"/>
        <v>6.4342510700109781</v>
      </c>
      <c r="E247" s="18">
        <f t="shared" si="26"/>
        <v>6.4342510700109781</v>
      </c>
    </row>
    <row r="248" spans="2:7" x14ac:dyDescent="0.25">
      <c r="B248">
        <f t="shared" si="23"/>
        <v>2.1459189493357904</v>
      </c>
      <c r="C248">
        <f t="shared" si="24"/>
        <v>1.2167393630179166</v>
      </c>
      <c r="D248" s="18">
        <f t="shared" si="25"/>
        <v>5.086954714677117</v>
      </c>
      <c r="E248" s="18">
        <f t="shared" si="26"/>
        <v>5.086954714677117</v>
      </c>
    </row>
    <row r="249" spans="2:7" x14ac:dyDescent="0.25">
      <c r="B249" s="18">
        <f t="shared" si="23"/>
        <v>1.1198585193587842</v>
      </c>
      <c r="C249" s="18">
        <f t="shared" si="24"/>
        <v>1.2167393630179166</v>
      </c>
      <c r="D249" s="18">
        <f t="shared" si="25"/>
        <v>1.3281842315334833</v>
      </c>
      <c r="E249" s="18">
        <f t="shared" si="26"/>
        <v>1.3281842315334833</v>
      </c>
    </row>
    <row r="250" spans="2:7" x14ac:dyDescent="0.25">
      <c r="B250" s="18">
        <f t="shared" si="23"/>
        <v>0.63033078585917968</v>
      </c>
      <c r="C250" s="18">
        <f t="shared" si="24"/>
        <v>-1.7376838960187078</v>
      </c>
      <c r="D250" s="18">
        <f t="shared" si="25"/>
        <v>1.5657489299890224</v>
      </c>
      <c r="E250" s="18">
        <f t="shared" si="26"/>
        <v>1.5657489299890224</v>
      </c>
    </row>
    <row r="251" spans="2:7" x14ac:dyDescent="0.25">
      <c r="B251" s="18">
        <f t="shared" si="23"/>
        <v>1.6563912158361858</v>
      </c>
      <c r="C251" s="18">
        <f t="shared" si="24"/>
        <v>-1.7376838960187078</v>
      </c>
      <c r="D251" s="18">
        <f t="shared" si="25"/>
        <v>5.3245194131326556</v>
      </c>
      <c r="E251" s="18">
        <f t="shared" si="26"/>
        <v>5.3245194131326556</v>
      </c>
    </row>
    <row r="252" spans="2:7" x14ac:dyDescent="0.25">
      <c r="B252" s="18">
        <f t="shared" si="23"/>
        <v>0.63033078585917968</v>
      </c>
      <c r="C252" s="18">
        <f t="shared" si="24"/>
        <v>-1.7376838960187078</v>
      </c>
      <c r="D252" s="18">
        <f t="shared" si="25"/>
        <v>1.5657489299890224</v>
      </c>
      <c r="E252" s="18">
        <f t="shared" si="26"/>
        <v>1.5657489299890224</v>
      </c>
    </row>
    <row r="253" spans="2:7" x14ac:dyDescent="0.25">
      <c r="B253" s="18">
        <f t="shared" si="23"/>
        <v>-2.1459189493357904</v>
      </c>
      <c r="C253" s="18">
        <f t="shared" si="24"/>
        <v>-1.2167393630179166</v>
      </c>
      <c r="D253" s="18">
        <f t="shared" si="25"/>
        <v>2.913045285322883</v>
      </c>
      <c r="E253" s="18">
        <f t="shared" si="26"/>
        <v>2.913045285322883</v>
      </c>
    </row>
    <row r="254" spans="2:7" x14ac:dyDescent="0.25">
      <c r="B254" s="18">
        <f t="shared" si="23"/>
        <v>-1.1198585193587842</v>
      </c>
      <c r="C254" s="18">
        <f t="shared" si="24"/>
        <v>-1.2167393630179166</v>
      </c>
      <c r="D254" s="18">
        <f t="shared" si="25"/>
        <v>6.6718157684665167</v>
      </c>
      <c r="E254" s="18">
        <f t="shared" si="26"/>
        <v>6.6718157684665167</v>
      </c>
    </row>
    <row r="255" spans="2:7" x14ac:dyDescent="0.25">
      <c r="B255" s="18">
        <f t="shared" si="23"/>
        <v>-2.1459189493357904</v>
      </c>
      <c r="C255" s="18">
        <f t="shared" si="24"/>
        <v>-1.2167393630179166</v>
      </c>
      <c r="D255" s="18">
        <f t="shared" si="25"/>
        <v>2.913045285322883</v>
      </c>
      <c r="E255" s="18">
        <f t="shared" si="26"/>
        <v>2.913045285322883</v>
      </c>
    </row>
    <row r="256" spans="2:7" x14ac:dyDescent="0.25">
      <c r="B256" s="18">
        <f t="shared" si="23"/>
        <v>-1.6563912158361858</v>
      </c>
      <c r="C256" s="18">
        <f t="shared" si="24"/>
        <v>1.7376838960187078</v>
      </c>
      <c r="D256" s="18">
        <f t="shared" si="25"/>
        <v>2.6754805868673439</v>
      </c>
      <c r="E256" s="18">
        <f t="shared" si="26"/>
        <v>2.6754805868673439</v>
      </c>
    </row>
    <row r="257" spans="2:5" x14ac:dyDescent="0.25">
      <c r="B257" s="18">
        <f t="shared" si="23"/>
        <v>-0.63033078585917968</v>
      </c>
      <c r="C257" s="18">
        <f t="shared" si="24"/>
        <v>1.7376838960187078</v>
      </c>
      <c r="D257" s="18">
        <f t="shared" si="25"/>
        <v>6.4342510700109781</v>
      </c>
      <c r="E257" s="18">
        <f t="shared" si="26"/>
        <v>6.4342510700109781</v>
      </c>
    </row>
    <row r="258" spans="2:5" x14ac:dyDescent="0.25">
      <c r="B258" s="18">
        <f t="shared" si="23"/>
        <v>-1.6563912158361858</v>
      </c>
      <c r="C258" s="18">
        <f t="shared" si="24"/>
        <v>1.7376838960187078</v>
      </c>
      <c r="D258" s="18">
        <f t="shared" si="25"/>
        <v>2.6754805868673439</v>
      </c>
      <c r="E258" s="18">
        <f t="shared" si="26"/>
        <v>2.6754805868673439</v>
      </c>
    </row>
    <row r="259" spans="2:5" x14ac:dyDescent="0.25">
      <c r="B259" s="18">
        <f t="shared" si="23"/>
        <v>1.1198585193587842</v>
      </c>
      <c r="C259" s="18">
        <f t="shared" si="24"/>
        <v>1.2167393630179166</v>
      </c>
      <c r="D259" s="18">
        <f t="shared" si="25"/>
        <v>1.3281842315334833</v>
      </c>
      <c r="E259" s="18">
        <f t="shared" si="26"/>
        <v>1.3281842315334833</v>
      </c>
    </row>
    <row r="260" spans="2:5" x14ac:dyDescent="0.25">
      <c r="B260" s="18"/>
    </row>
    <row r="262" spans="2:5" x14ac:dyDescent="0.25">
      <c r="B262" t="s">
        <v>1</v>
      </c>
      <c r="C262" t="s">
        <v>2</v>
      </c>
      <c r="D262" t="s">
        <v>20</v>
      </c>
      <c r="E262" t="s">
        <v>13</v>
      </c>
    </row>
    <row r="263" spans="2:5" x14ac:dyDescent="0.25">
      <c r="B263">
        <f t="shared" ref="B263:E279" si="27">B243/$E243</f>
        <v>0</v>
      </c>
      <c r="C263">
        <f t="shared" si="27"/>
        <v>0</v>
      </c>
      <c r="D263">
        <f t="shared" si="27"/>
        <v>1</v>
      </c>
      <c r="E263">
        <f t="shared" si="27"/>
        <v>1</v>
      </c>
    </row>
    <row r="264" spans="2:5" x14ac:dyDescent="0.25">
      <c r="B264">
        <f t="shared" si="27"/>
        <v>0.42184746468143031</v>
      </c>
      <c r="C264">
        <f t="shared" si="27"/>
        <v>0.23918816487737229</v>
      </c>
      <c r="D264">
        <f t="shared" si="27"/>
        <v>1</v>
      </c>
      <c r="E264">
        <f t="shared" si="27"/>
        <v>1</v>
      </c>
    </row>
    <row r="265" spans="2:5" x14ac:dyDescent="0.25">
      <c r="B265">
        <f t="shared" si="27"/>
        <v>0.31108745922698322</v>
      </c>
      <c r="C265">
        <f t="shared" si="27"/>
        <v>-0.32635506816498761</v>
      </c>
      <c r="D265">
        <f t="shared" si="27"/>
        <v>1</v>
      </c>
      <c r="E265">
        <f t="shared" si="27"/>
        <v>1</v>
      </c>
    </row>
    <row r="266" spans="2:5" x14ac:dyDescent="0.25">
      <c r="B266">
        <f t="shared" si="27"/>
        <v>-0.16784913705975699</v>
      </c>
      <c r="C266">
        <f t="shared" si="27"/>
        <v>-0.18237004816120367</v>
      </c>
      <c r="D266">
        <f t="shared" si="27"/>
        <v>1</v>
      </c>
      <c r="E266">
        <f t="shared" si="27"/>
        <v>1</v>
      </c>
    </row>
    <row r="267" spans="2:5" x14ac:dyDescent="0.25">
      <c r="B267">
        <f t="shared" si="27"/>
        <v>-9.7964903607360196E-2</v>
      </c>
      <c r="C267">
        <f t="shared" si="27"/>
        <v>0.27006777900193796</v>
      </c>
      <c r="D267">
        <f t="shared" si="27"/>
        <v>1</v>
      </c>
      <c r="E267">
        <f t="shared" si="27"/>
        <v>1</v>
      </c>
    </row>
    <row r="268" spans="2:5" x14ac:dyDescent="0.25">
      <c r="B268">
        <f t="shared" si="27"/>
        <v>0.42184746468143031</v>
      </c>
      <c r="C268">
        <f t="shared" si="27"/>
        <v>0.23918816487737229</v>
      </c>
      <c r="D268">
        <f t="shared" si="27"/>
        <v>1</v>
      </c>
      <c r="E268">
        <f t="shared" si="27"/>
        <v>1</v>
      </c>
    </row>
    <row r="269" spans="2:5" x14ac:dyDescent="0.25">
      <c r="B269">
        <f t="shared" si="27"/>
        <v>0.84314998836104826</v>
      </c>
      <c r="C269">
        <f t="shared" si="27"/>
        <v>0.91609231169165772</v>
      </c>
      <c r="D269">
        <f t="shared" si="27"/>
        <v>1</v>
      </c>
      <c r="E269">
        <f t="shared" si="27"/>
        <v>1</v>
      </c>
    </row>
    <row r="270" spans="2:5" x14ac:dyDescent="0.25">
      <c r="B270">
        <f t="shared" si="27"/>
        <v>0.40257462341909378</v>
      </c>
      <c r="C270">
        <f t="shared" si="27"/>
        <v>-1.1098100485566935</v>
      </c>
      <c r="D270">
        <f t="shared" si="27"/>
        <v>1</v>
      </c>
      <c r="E270">
        <f t="shared" si="27"/>
        <v>1</v>
      </c>
    </row>
    <row r="271" spans="2:5" x14ac:dyDescent="0.25">
      <c r="B271">
        <f t="shared" si="27"/>
        <v>0.31108745922698322</v>
      </c>
      <c r="C271">
        <f t="shared" si="27"/>
        <v>-0.32635506816498761</v>
      </c>
      <c r="D271">
        <f t="shared" si="27"/>
        <v>1</v>
      </c>
      <c r="E271">
        <f t="shared" si="27"/>
        <v>1</v>
      </c>
    </row>
    <row r="272" spans="2:5" x14ac:dyDescent="0.25">
      <c r="B272">
        <f t="shared" si="27"/>
        <v>0.40257462341909378</v>
      </c>
      <c r="C272">
        <f t="shared" si="27"/>
        <v>-1.1098100485566935</v>
      </c>
      <c r="D272">
        <f t="shared" si="27"/>
        <v>1</v>
      </c>
      <c r="E272">
        <f t="shared" si="27"/>
        <v>1</v>
      </c>
    </row>
    <row r="273" spans="2:5" x14ac:dyDescent="0.25">
      <c r="B273">
        <f t="shared" si="27"/>
        <v>-0.73665828682712564</v>
      </c>
      <c r="C273">
        <f t="shared" si="27"/>
        <v>-0.41768638790078155</v>
      </c>
      <c r="D273">
        <f t="shared" si="27"/>
        <v>1</v>
      </c>
      <c r="E273">
        <f t="shared" si="27"/>
        <v>1</v>
      </c>
    </row>
    <row r="274" spans="2:5" x14ac:dyDescent="0.25">
      <c r="B274">
        <f t="shared" si="27"/>
        <v>-0.16784913705975699</v>
      </c>
      <c r="C274">
        <f t="shared" si="27"/>
        <v>-0.18237004816120367</v>
      </c>
      <c r="D274">
        <f t="shared" si="27"/>
        <v>1</v>
      </c>
      <c r="E274">
        <f t="shared" si="27"/>
        <v>1</v>
      </c>
    </row>
    <row r="275" spans="2:5" x14ac:dyDescent="0.25">
      <c r="B275">
        <f t="shared" si="27"/>
        <v>-0.73665828682712564</v>
      </c>
      <c r="C275">
        <f t="shared" si="27"/>
        <v>-0.41768638790078155</v>
      </c>
      <c r="D275">
        <f t="shared" si="27"/>
        <v>1</v>
      </c>
      <c r="E275">
        <f t="shared" si="27"/>
        <v>1</v>
      </c>
    </row>
    <row r="276" spans="2:5" x14ac:dyDescent="0.25">
      <c r="B276">
        <f t="shared" si="27"/>
        <v>-0.61910044272667086</v>
      </c>
      <c r="C276">
        <f t="shared" si="27"/>
        <v>0.64948477090365297</v>
      </c>
      <c r="D276">
        <f t="shared" si="27"/>
        <v>1</v>
      </c>
      <c r="E276">
        <f t="shared" si="27"/>
        <v>1</v>
      </c>
    </row>
    <row r="277" spans="2:5" x14ac:dyDescent="0.25">
      <c r="B277">
        <f t="shared" si="27"/>
        <v>-9.7964903607360196E-2</v>
      </c>
      <c r="C277">
        <f t="shared" si="27"/>
        <v>0.27006777900193796</v>
      </c>
      <c r="D277">
        <f t="shared" si="27"/>
        <v>1</v>
      </c>
      <c r="E277">
        <f t="shared" si="27"/>
        <v>1</v>
      </c>
    </row>
    <row r="278" spans="2:5" x14ac:dyDescent="0.25">
      <c r="B278">
        <f t="shared" si="27"/>
        <v>-0.61910044272667086</v>
      </c>
      <c r="C278">
        <f t="shared" si="27"/>
        <v>0.64948477090365297</v>
      </c>
      <c r="D278">
        <f t="shared" si="27"/>
        <v>1</v>
      </c>
      <c r="E278">
        <f t="shared" si="27"/>
        <v>1</v>
      </c>
    </row>
    <row r="279" spans="2:5" x14ac:dyDescent="0.25">
      <c r="B279">
        <f t="shared" si="27"/>
        <v>0.84314998836104826</v>
      </c>
      <c r="C279">
        <f t="shared" si="27"/>
        <v>0.91609231169165772</v>
      </c>
      <c r="D279">
        <f t="shared" si="27"/>
        <v>1</v>
      </c>
      <c r="E279">
        <f t="shared" si="27"/>
        <v>1</v>
      </c>
    </row>
    <row r="287" spans="2:5" x14ac:dyDescent="0.25">
      <c r="B287" s="19"/>
    </row>
    <row r="290" spans="2:3" x14ac:dyDescent="0.25">
      <c r="B290" t="s">
        <v>36</v>
      </c>
      <c r="C290" t="s">
        <v>37</v>
      </c>
    </row>
    <row r="291" spans="2:3" x14ac:dyDescent="0.25">
      <c r="B291" s="20">
        <f>DEGREES(ATAN2(D243,B243))</f>
        <v>0</v>
      </c>
      <c r="C291" s="20">
        <f>DEGREES(ATAN2(D243,C243))</f>
        <v>0</v>
      </c>
    </row>
    <row r="292" spans="2:3" x14ac:dyDescent="0.25">
      <c r="B292" s="20">
        <f t="shared" ref="B292:B307" si="28">DEGREES(ATAN2(D244,B244))</f>
        <v>22.872325885131435</v>
      </c>
      <c r="C292" s="20">
        <f t="shared" ref="C292:C307" si="29">DEGREES(ATAN2(D244,C244))</f>
        <v>13.451743787623249</v>
      </c>
    </row>
    <row r="293" spans="2:3" x14ac:dyDescent="0.25">
      <c r="B293" s="20">
        <f t="shared" si="28"/>
        <v>17.280262800670762</v>
      </c>
      <c r="C293" s="20">
        <f t="shared" si="29"/>
        <v>-18.074356052066591</v>
      </c>
    </row>
    <row r="294" spans="2:3" x14ac:dyDescent="0.25">
      <c r="B294" s="20">
        <f t="shared" si="28"/>
        <v>-9.528229007821702</v>
      </c>
      <c r="C294" s="20">
        <f t="shared" si="29"/>
        <v>-10.335451277973064</v>
      </c>
    </row>
    <row r="295" spans="2:3" x14ac:dyDescent="0.25">
      <c r="B295" s="20">
        <f t="shared" si="28"/>
        <v>-5.5951220723414687</v>
      </c>
      <c r="C295" s="20">
        <f t="shared" si="29"/>
        <v>15.113194643737659</v>
      </c>
    </row>
    <row r="296" spans="2:3" x14ac:dyDescent="0.25">
      <c r="B296" s="20">
        <f t="shared" si="28"/>
        <v>22.872325885131435</v>
      </c>
      <c r="C296" s="20">
        <f t="shared" si="29"/>
        <v>13.451743787623249</v>
      </c>
    </row>
    <row r="297" spans="2:3" x14ac:dyDescent="0.25">
      <c r="B297" s="20">
        <f t="shared" si="28"/>
        <v>40.135911991154721</v>
      </c>
      <c r="C297" s="20">
        <f t="shared" si="29"/>
        <v>42.492559815088342</v>
      </c>
    </row>
    <row r="298" spans="2:3" x14ac:dyDescent="0.25">
      <c r="B298" s="20">
        <f t="shared" si="28"/>
        <v>21.928464629706635</v>
      </c>
      <c r="C298" s="20">
        <f t="shared" si="29"/>
        <v>-47.97940581899249</v>
      </c>
    </row>
    <row r="299" spans="2:3" x14ac:dyDescent="0.25">
      <c r="B299" s="20">
        <f t="shared" si="28"/>
        <v>17.280262800670762</v>
      </c>
      <c r="C299" s="20">
        <f t="shared" si="29"/>
        <v>-18.074356052066591</v>
      </c>
    </row>
    <row r="300" spans="2:3" x14ac:dyDescent="0.25">
      <c r="B300" s="20">
        <f t="shared" si="28"/>
        <v>21.928464629706635</v>
      </c>
      <c r="C300" s="20">
        <f t="shared" si="29"/>
        <v>-47.97940581899249</v>
      </c>
    </row>
    <row r="301" spans="2:3" x14ac:dyDescent="0.25">
      <c r="B301" s="20">
        <f t="shared" si="28"/>
        <v>-36.377525257126251</v>
      </c>
      <c r="C301" s="20">
        <f t="shared" si="29"/>
        <v>-22.669629783661716</v>
      </c>
    </row>
    <row r="302" spans="2:3" x14ac:dyDescent="0.25">
      <c r="B302" s="20">
        <f t="shared" si="28"/>
        <v>-9.528229007821702</v>
      </c>
      <c r="C302" s="20">
        <f t="shared" si="29"/>
        <v>-10.335451277973064</v>
      </c>
    </row>
    <row r="303" spans="2:3" x14ac:dyDescent="0.25">
      <c r="B303" s="20">
        <f t="shared" si="28"/>
        <v>-36.377525257126251</v>
      </c>
      <c r="C303" s="20">
        <f t="shared" si="29"/>
        <v>-22.669629783661716</v>
      </c>
    </row>
    <row r="304" spans="2:3" x14ac:dyDescent="0.25">
      <c r="B304" s="20">
        <f t="shared" si="28"/>
        <v>-31.761668097144142</v>
      </c>
      <c r="C304" s="20">
        <f t="shared" si="29"/>
        <v>33.003110154712253</v>
      </c>
    </row>
    <row r="305" spans="2:3" x14ac:dyDescent="0.25">
      <c r="B305" s="20">
        <f t="shared" si="28"/>
        <v>-5.5951220723414687</v>
      </c>
      <c r="C305" s="20">
        <f t="shared" si="29"/>
        <v>15.113194643737659</v>
      </c>
    </row>
    <row r="306" spans="2:3" x14ac:dyDescent="0.25">
      <c r="B306" s="20">
        <f t="shared" si="28"/>
        <v>-31.761668097144142</v>
      </c>
      <c r="C306" s="20">
        <f t="shared" si="29"/>
        <v>33.003110154712253</v>
      </c>
    </row>
    <row r="307" spans="2:3" x14ac:dyDescent="0.25">
      <c r="B307" s="20">
        <f t="shared" si="28"/>
        <v>40.135911991154721</v>
      </c>
      <c r="C307" s="20">
        <f t="shared" si="29"/>
        <v>42.492559815088342</v>
      </c>
    </row>
    <row r="321" spans="2:3" x14ac:dyDescent="0.25">
      <c r="B321" t="s">
        <v>38</v>
      </c>
    </row>
    <row r="322" spans="2:3" x14ac:dyDescent="0.25">
      <c r="B322" s="5">
        <v>110</v>
      </c>
    </row>
    <row r="324" spans="2:3" x14ac:dyDescent="0.25">
      <c r="B324" t="s">
        <v>39</v>
      </c>
      <c r="C324" t="s">
        <v>40</v>
      </c>
    </row>
    <row r="325" spans="2:3" x14ac:dyDescent="0.25">
      <c r="B325" s="21">
        <f>B291/$B$322</f>
        <v>0</v>
      </c>
      <c r="C325" s="21">
        <f>C291/$B$322</f>
        <v>0</v>
      </c>
    </row>
    <row r="326" spans="2:3" x14ac:dyDescent="0.25">
      <c r="B326" s="21">
        <f t="shared" ref="B326:C326" si="30">B292/$B$322</f>
        <v>0.20793023531937668</v>
      </c>
      <c r="C326" s="21">
        <f t="shared" si="30"/>
        <v>0.12228857988748408</v>
      </c>
    </row>
    <row r="327" spans="2:3" x14ac:dyDescent="0.25">
      <c r="B327" s="21">
        <f t="shared" ref="B327:C327" si="31">B293/$B$322</f>
        <v>0.15709329818791601</v>
      </c>
      <c r="C327" s="21">
        <f t="shared" si="31"/>
        <v>-0.16431232774605992</v>
      </c>
    </row>
    <row r="328" spans="2:3" x14ac:dyDescent="0.25">
      <c r="B328" s="21">
        <f t="shared" ref="B328:C328" si="32">B294/$B$322</f>
        <v>-8.6620263707470016E-2</v>
      </c>
      <c r="C328" s="21">
        <f t="shared" si="32"/>
        <v>-9.3958647981573315E-2</v>
      </c>
    </row>
    <row r="329" spans="2:3" x14ac:dyDescent="0.25">
      <c r="B329" s="21">
        <f t="shared" ref="B329:C329" si="33">B295/$B$322</f>
        <v>-5.0864746112195172E-2</v>
      </c>
      <c r="C329" s="21">
        <f t="shared" si="33"/>
        <v>0.13739267857943327</v>
      </c>
    </row>
    <row r="330" spans="2:3" x14ac:dyDescent="0.25">
      <c r="B330" s="21">
        <f t="shared" ref="B330:C330" si="34">B296/$B$322</f>
        <v>0.20793023531937668</v>
      </c>
      <c r="C330" s="21">
        <f t="shared" si="34"/>
        <v>0.12228857988748408</v>
      </c>
    </row>
    <row r="331" spans="2:3" x14ac:dyDescent="0.25">
      <c r="B331" s="21">
        <f t="shared" ref="B331:C331" si="35">B297/$B$322</f>
        <v>0.36487192719231565</v>
      </c>
      <c r="C331" s="21">
        <f t="shared" si="35"/>
        <v>0.38629599831898492</v>
      </c>
    </row>
    <row r="332" spans="2:3" x14ac:dyDescent="0.25">
      <c r="B332" s="21">
        <f t="shared" ref="B332:C332" si="36">B298/$B$322</f>
        <v>0.19934967845187851</v>
      </c>
      <c r="C332" s="21">
        <f t="shared" si="36"/>
        <v>-0.43617641653629535</v>
      </c>
    </row>
    <row r="333" spans="2:3" x14ac:dyDescent="0.25">
      <c r="B333" s="21">
        <f t="shared" ref="B333:C333" si="37">B299/$B$322</f>
        <v>0.15709329818791601</v>
      </c>
      <c r="C333" s="21">
        <f t="shared" si="37"/>
        <v>-0.16431232774605992</v>
      </c>
    </row>
    <row r="334" spans="2:3" x14ac:dyDescent="0.25">
      <c r="B334" s="21">
        <f t="shared" ref="B334:C334" si="38">B300/$B$322</f>
        <v>0.19934967845187851</v>
      </c>
      <c r="C334" s="21">
        <f t="shared" si="38"/>
        <v>-0.43617641653629535</v>
      </c>
    </row>
    <row r="335" spans="2:3" x14ac:dyDescent="0.25">
      <c r="B335" s="21">
        <f t="shared" ref="B335:C335" si="39">B301/$B$322</f>
        <v>-0.33070477506478413</v>
      </c>
      <c r="C335" s="21">
        <f t="shared" si="39"/>
        <v>-0.20608754348783379</v>
      </c>
    </row>
    <row r="336" spans="2:3" x14ac:dyDescent="0.25">
      <c r="B336" s="21">
        <f t="shared" ref="B336:C336" si="40">B302/$B$322</f>
        <v>-8.6620263707470016E-2</v>
      </c>
      <c r="C336" s="21">
        <f t="shared" si="40"/>
        <v>-9.3958647981573315E-2</v>
      </c>
    </row>
    <row r="337" spans="2:3" x14ac:dyDescent="0.25">
      <c r="B337" s="21">
        <f t="shared" ref="B337:C337" si="41">B303/$B$322</f>
        <v>-0.33070477506478413</v>
      </c>
      <c r="C337" s="21">
        <f t="shared" si="41"/>
        <v>-0.20608754348783379</v>
      </c>
    </row>
    <row r="338" spans="2:3" x14ac:dyDescent="0.25">
      <c r="B338" s="21">
        <f t="shared" ref="B338:C338" si="42">B304/$B$322</f>
        <v>-0.2887424372467649</v>
      </c>
      <c r="C338" s="21">
        <f t="shared" si="42"/>
        <v>0.30002827413374777</v>
      </c>
    </row>
    <row r="339" spans="2:3" x14ac:dyDescent="0.25">
      <c r="B339" s="21">
        <f t="shared" ref="B339:C339" si="43">B305/$B$322</f>
        <v>-5.0864746112195172E-2</v>
      </c>
      <c r="C339" s="21">
        <f t="shared" si="43"/>
        <v>0.13739267857943327</v>
      </c>
    </row>
    <row r="340" spans="2:3" x14ac:dyDescent="0.25">
      <c r="B340" s="21">
        <f t="shared" ref="B340:C340" si="44">B306/$B$322</f>
        <v>-0.2887424372467649</v>
      </c>
      <c r="C340" s="21">
        <f t="shared" si="44"/>
        <v>0.30002827413374777</v>
      </c>
    </row>
    <row r="341" spans="2:3" x14ac:dyDescent="0.25">
      <c r="B341" s="21">
        <f t="shared" ref="B341:C341" si="45">B307/$B$322</f>
        <v>0.36487192719231565</v>
      </c>
      <c r="C341" s="21">
        <f t="shared" si="45"/>
        <v>0.38629599831898492</v>
      </c>
    </row>
    <row r="342" spans="2:3" x14ac:dyDescent="0.25">
      <c r="B342" s="21"/>
      <c r="C342" s="21"/>
    </row>
    <row r="343" spans="2:3" x14ac:dyDescent="0.25">
      <c r="B343" s="21"/>
      <c r="C343" s="21"/>
    </row>
  </sheetData>
  <hyperlinks>
    <hyperlink ref="A2" r:id="rId1"/>
  </hyperlinks>
  <pageMargins left="0.7" right="0.7" top="0.75" bottom="0.75" header="0.3" footer="0.3"/>
  <pageSetup orientation="portrait" r:id="rId2"/>
  <drawing r:id="rId3"/>
  <tableParts count="8"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04F079B5513488A2687A83B7B3861" ma:contentTypeVersion="1" ma:contentTypeDescription="Create a new document." ma:contentTypeScope="" ma:versionID="8f6849353f498d4266b4c4d6c8b36f57">
  <xsd:schema xmlns:xsd="http://www.w3.org/2001/XMLSchema" xmlns:xs="http://www.w3.org/2001/XMLSchema" xmlns:p="http://schemas.microsoft.com/office/2006/metadata/properties" xmlns:ns3="b5cb4954-6f5d-44ca-8133-434c8c412e87" targetNamespace="http://schemas.microsoft.com/office/2006/metadata/properties" ma:root="true" ma:fieldsID="7e4c2462a2cccef55466602ecab9e039" ns3:_="">
    <xsd:import namespace="b5cb4954-6f5d-44ca-8133-434c8c412e8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b4954-6f5d-44ca-8133-434c8c412e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86C678-4ACE-46D4-8FF6-B8F7D419D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b4954-6f5d-44ca-8133-434c8c412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B740A-2F85-4532-BB74-5DF6234DFF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09294-1C60-4206-857D-1E8F426FEA7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5cb4954-6f5d-44ca-8133-434c8c412e8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2D</vt:lpstr>
      <vt:lpstr>3D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Kadie</dc:creator>
  <cp:lastModifiedBy>Carl Kadie</cp:lastModifiedBy>
  <dcterms:created xsi:type="dcterms:W3CDTF">2013-10-15T23:50:20Z</dcterms:created>
  <dcterms:modified xsi:type="dcterms:W3CDTF">2015-02-10T00:33:37Z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0x010100F6E04F079B5513488A2687A83B7B3861</vt:lpwstr>
  </property>
</Properties>
</file>